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28620" windowHeight="11760" tabRatio="860" firstSheet="1" activeTab="7"/>
  </bookViews>
  <sheets>
    <sheet name="1" sheetId="117" state="hidden" r:id="rId1"/>
    <sheet name="1,1" sheetId="128" r:id="rId2"/>
    <sheet name="2" sheetId="83" r:id="rId3"/>
    <sheet name="3" sheetId="53" r:id="rId4"/>
    <sheet name="4" sheetId="84" r:id="rId5"/>
    <sheet name="5" sheetId="85" r:id="rId6"/>
    <sheet name="6" sheetId="38" r:id="rId7"/>
    <sheet name="7" sheetId="105" r:id="rId8"/>
    <sheet name="8" sheetId="40" r:id="rId9"/>
    <sheet name="9" sheetId="68" r:id="rId10"/>
    <sheet name="10" sheetId="110" r:id="rId11"/>
    <sheet name="11" sheetId="109" r:id="rId12"/>
    <sheet name="12" sheetId="119" r:id="rId13"/>
    <sheet name="13" sheetId="118" r:id="rId14"/>
    <sheet name="14" sheetId="120" r:id="rId15"/>
    <sheet name="15" sheetId="115" r:id="rId16"/>
    <sheet name="16" sheetId="127" r:id="rId17"/>
  </sheets>
  <externalReferences>
    <externalReference r:id="rId18"/>
  </externalReferences>
  <definedNames>
    <definedName name="_xlnm.Print_Titles" localSheetId="13">'13'!$1:$10</definedName>
    <definedName name="_xlnm.Print_Titles" localSheetId="2">'2'!$7:$8</definedName>
    <definedName name="_xlnm.Print_Titles" localSheetId="4">'4'!$7:$8</definedName>
    <definedName name="_xlnm.Print_Titles" localSheetId="5">'5'!$7:$8</definedName>
    <definedName name="_xlnm.Print_Titles" localSheetId="9">'9'!$3:$8</definedName>
    <definedName name="_xlnm.Print_Area" localSheetId="13">'13'!$A$1:$F$21</definedName>
  </definedNames>
  <calcPr calcId="144525" fullCalcOnLoad="1"/>
</workbook>
</file>

<file path=xl/calcChain.xml><?xml version="1.0" encoding="utf-8"?>
<calcChain xmlns="http://schemas.openxmlformats.org/spreadsheetml/2006/main">
  <c r="N31" i="109" l="1"/>
  <c r="M31" i="109"/>
  <c r="L31" i="109"/>
  <c r="K31" i="109"/>
  <c r="J31" i="109"/>
  <c r="I31" i="109"/>
  <c r="H31" i="109"/>
  <c r="G31" i="109"/>
  <c r="F31" i="109"/>
  <c r="E31" i="109"/>
  <c r="D31" i="109"/>
  <c r="C31" i="109"/>
  <c r="B20" i="109"/>
  <c r="B31" i="109"/>
  <c r="N20" i="109"/>
  <c r="M20" i="109"/>
  <c r="L20" i="109"/>
  <c r="K20" i="109"/>
  <c r="J20" i="109"/>
  <c r="I20" i="109"/>
  <c r="H20" i="109"/>
  <c r="G20" i="109"/>
  <c r="F20" i="109"/>
  <c r="E20" i="109"/>
  <c r="D20" i="109"/>
  <c r="C20" i="109"/>
  <c r="E50" i="85"/>
  <c r="E47" i="85"/>
  <c r="E45" i="85"/>
  <c r="E37" i="85"/>
  <c r="E31" i="85"/>
  <c r="E29" i="85"/>
  <c r="E17" i="85"/>
  <c r="E38" i="85"/>
  <c r="E48" i="85"/>
  <c r="E51" i="85"/>
  <c r="E13" i="85"/>
  <c r="W19" i="128"/>
  <c r="W27" i="128"/>
  <c r="V25" i="128"/>
  <c r="V19" i="128"/>
  <c r="S19" i="128"/>
  <c r="B50" i="85"/>
  <c r="E39" i="83"/>
  <c r="E26" i="83"/>
  <c r="E21" i="83"/>
  <c r="E52" i="83"/>
  <c r="E54" i="83"/>
  <c r="E34" i="84"/>
  <c r="E31" i="84"/>
  <c r="B34" i="84"/>
  <c r="B31" i="84"/>
  <c r="B37" i="85"/>
  <c r="B38" i="85"/>
  <c r="B48" i="85"/>
  <c r="B51" i="85"/>
  <c r="B31" i="85"/>
  <c r="B29" i="85"/>
  <c r="B45" i="85"/>
  <c r="B47" i="85"/>
  <c r="B17" i="85"/>
  <c r="B13" i="85"/>
  <c r="E16" i="40"/>
  <c r="E17" i="40"/>
  <c r="B17" i="40"/>
  <c r="E28" i="84"/>
  <c r="E24" i="84"/>
  <c r="B28" i="84"/>
  <c r="B24" i="84"/>
  <c r="B38" i="127"/>
  <c r="E38" i="127"/>
  <c r="C38" i="127"/>
  <c r="F20" i="127"/>
  <c r="F18" i="127"/>
  <c r="F21" i="127"/>
  <c r="F16" i="127"/>
  <c r="E15" i="40"/>
  <c r="E13" i="38"/>
  <c r="E12" i="38"/>
  <c r="E17" i="53"/>
  <c r="E13" i="53"/>
  <c r="B13" i="53"/>
  <c r="B21" i="83"/>
  <c r="B39" i="83"/>
  <c r="B52" i="83"/>
  <c r="B54" i="83"/>
  <c r="B26" i="83"/>
  <c r="I29" i="128"/>
  <c r="I27" i="128"/>
  <c r="I25" i="128"/>
  <c r="I19" i="128"/>
  <c r="R27" i="128"/>
  <c r="R29" i="128"/>
  <c r="O27" i="128"/>
  <c r="O29" i="128"/>
  <c r="R25" i="128"/>
  <c r="O25" i="128"/>
  <c r="R19" i="128"/>
  <c r="O19" i="128"/>
  <c r="E29" i="128"/>
  <c r="B25" i="128"/>
  <c r="B28" i="127"/>
  <c r="B29" i="127"/>
  <c r="B30" i="127"/>
  <c r="B31" i="127"/>
  <c r="B33" i="127"/>
  <c r="B32" i="127"/>
  <c r="B27" i="127"/>
  <c r="B10" i="127"/>
  <c r="B11" i="127"/>
  <c r="B15" i="127"/>
  <c r="G38" i="127"/>
  <c r="F38" i="127"/>
  <c r="D38" i="127"/>
  <c r="B37" i="127"/>
  <c r="B36" i="127"/>
  <c r="B35" i="127"/>
  <c r="G33" i="127"/>
  <c r="F33" i="127"/>
  <c r="E33" i="127"/>
  <c r="D33" i="127"/>
  <c r="C33" i="127"/>
  <c r="C16" i="127"/>
  <c r="D16" i="127"/>
  <c r="E16" i="127"/>
  <c r="G16" i="127"/>
  <c r="D21" i="127"/>
  <c r="E21" i="127"/>
  <c r="G21" i="127"/>
  <c r="C21" i="127"/>
  <c r="B18" i="127"/>
  <c r="B20" i="127"/>
  <c r="Z24" i="128"/>
  <c r="Z23" i="128"/>
  <c r="Y25" i="128"/>
  <c r="X25" i="128"/>
  <c r="Z22" i="128"/>
  <c r="M24" i="128"/>
  <c r="M23" i="128"/>
  <c r="L27" i="128"/>
  <c r="K27" i="128"/>
  <c r="M22" i="128"/>
  <c r="Z18" i="128"/>
  <c r="Z17" i="128"/>
  <c r="Z15" i="128"/>
  <c r="Z14" i="128"/>
  <c r="X19" i="128"/>
  <c r="Y19" i="128"/>
  <c r="Y27" i="128"/>
  <c r="Y29" i="128"/>
  <c r="Z11" i="128"/>
  <c r="M16" i="128"/>
  <c r="M15" i="128"/>
  <c r="M14" i="128"/>
  <c r="M19" i="128"/>
  <c r="M13" i="128"/>
  <c r="M12" i="128"/>
  <c r="M11" i="128"/>
  <c r="Y28" i="128"/>
  <c r="X28" i="128"/>
  <c r="L28" i="128"/>
  <c r="L29" i="128"/>
  <c r="K28" i="128"/>
  <c r="M28" i="128"/>
  <c r="S25" i="128"/>
  <c r="F25" i="128"/>
  <c r="F19" i="128"/>
  <c r="B19" i="128"/>
  <c r="B29" i="128"/>
  <c r="E16" i="128"/>
  <c r="E19" i="128"/>
  <c r="E11" i="117"/>
  <c r="N11" i="117"/>
  <c r="Q11" i="117"/>
  <c r="AF11" i="117"/>
  <c r="AG11" i="117"/>
  <c r="E12" i="117"/>
  <c r="N12" i="117"/>
  <c r="Q12" i="117"/>
  <c r="Q19" i="117"/>
  <c r="AF12" i="117"/>
  <c r="AG12" i="117"/>
  <c r="E13" i="117"/>
  <c r="AF13" i="117"/>
  <c r="AG13" i="117"/>
  <c r="E14" i="117"/>
  <c r="AF14" i="117"/>
  <c r="AG14" i="117"/>
  <c r="E15" i="117"/>
  <c r="Q15" i="117"/>
  <c r="AE15" i="117"/>
  <c r="AF15" i="117"/>
  <c r="AG15" i="117"/>
  <c r="O26" i="109"/>
  <c r="E16" i="117"/>
  <c r="Q16" i="117"/>
  <c r="AF17" i="117"/>
  <c r="AG17" i="117"/>
  <c r="AF18" i="117"/>
  <c r="AG18" i="117"/>
  <c r="AG16" i="117"/>
  <c r="AH16" i="117"/>
  <c r="B19" i="117"/>
  <c r="S19" i="117"/>
  <c r="S27" i="117"/>
  <c r="S29" i="117"/>
  <c r="V19" i="117"/>
  <c r="W19" i="117"/>
  <c r="Z19" i="117"/>
  <c r="AA19" i="117"/>
  <c r="AA27" i="117"/>
  <c r="AB11" i="117"/>
  <c r="E10" i="105"/>
  <c r="B12" i="38"/>
  <c r="B13" i="38"/>
  <c r="E12" i="40"/>
  <c r="E13" i="40"/>
  <c r="E14" i="40"/>
  <c r="N22" i="117"/>
  <c r="E11" i="40"/>
  <c r="E10" i="40"/>
  <c r="AH26" i="117"/>
  <c r="B10" i="110"/>
  <c r="B13" i="110"/>
  <c r="AE14" i="117"/>
  <c r="AH14" i="117"/>
  <c r="N13" i="117"/>
  <c r="Q13" i="117"/>
  <c r="N14" i="117"/>
  <c r="Q14" i="117"/>
  <c r="AE22" i="117"/>
  <c r="AE25" i="117"/>
  <c r="AH25" i="117"/>
  <c r="AG28" i="117"/>
  <c r="AF28" i="117"/>
  <c r="AG24" i="117"/>
  <c r="AF24" i="117"/>
  <c r="AG23" i="117"/>
  <c r="AF23" i="117"/>
  <c r="AG22" i="117"/>
  <c r="AG25" i="117"/>
  <c r="AF22" i="117"/>
  <c r="AF25" i="117"/>
  <c r="P28" i="117"/>
  <c r="O28" i="117"/>
  <c r="Q28" i="117"/>
  <c r="P24" i="117"/>
  <c r="O24" i="117"/>
  <c r="Q24" i="117"/>
  <c r="P23" i="117"/>
  <c r="Q23" i="117"/>
  <c r="O23" i="117"/>
  <c r="P22" i="117"/>
  <c r="P25" i="117"/>
  <c r="P27" i="117"/>
  <c r="P29" i="117"/>
  <c r="O22" i="117"/>
  <c r="O25" i="117"/>
  <c r="O27" i="117"/>
  <c r="O29" i="117"/>
  <c r="K9" i="120"/>
  <c r="K14" i="120"/>
  <c r="D16" i="118"/>
  <c r="E16" i="118"/>
  <c r="AC12" i="117"/>
  <c r="AB12" i="117"/>
  <c r="F25" i="117"/>
  <c r="F27" i="117"/>
  <c r="F29" i="117"/>
  <c r="Z25" i="117"/>
  <c r="Z27" i="117"/>
  <c r="Z29" i="117"/>
  <c r="W25" i="117"/>
  <c r="W27" i="117"/>
  <c r="W29" i="117"/>
  <c r="V25" i="117"/>
  <c r="V27" i="117"/>
  <c r="V29" i="117"/>
  <c r="S25" i="117"/>
  <c r="B27" i="117"/>
  <c r="B29" i="117"/>
  <c r="E27" i="117"/>
  <c r="E29" i="117"/>
  <c r="J14" i="120"/>
  <c r="D14" i="120"/>
  <c r="AC13" i="117"/>
  <c r="AB13" i="117"/>
  <c r="AC28" i="117"/>
  <c r="AC22" i="117"/>
  <c r="B11" i="105"/>
  <c r="D11" i="105"/>
  <c r="AB23" i="117"/>
  <c r="AB24" i="117"/>
  <c r="AC23" i="117"/>
  <c r="AD23" i="117"/>
  <c r="AC24" i="117"/>
  <c r="D19" i="119"/>
  <c r="D25" i="119"/>
  <c r="D27" i="119"/>
  <c r="C16" i="53"/>
  <c r="C13" i="53"/>
  <c r="L28" i="117"/>
  <c r="AB28" i="117"/>
  <c r="AC11" i="117"/>
  <c r="AB14" i="117"/>
  <c r="AC14" i="117"/>
  <c r="AB15" i="117"/>
  <c r="AC15" i="117"/>
  <c r="O18" i="109"/>
  <c r="D13" i="53"/>
  <c r="AC17" i="117"/>
  <c r="D24" i="119"/>
  <c r="H24" i="119"/>
  <c r="G24" i="119"/>
  <c r="F24" i="119"/>
  <c r="C24" i="119"/>
  <c r="B24" i="119"/>
  <c r="H19" i="119"/>
  <c r="H25" i="119"/>
  <c r="H27" i="119"/>
  <c r="G19" i="119"/>
  <c r="G25" i="119"/>
  <c r="G27" i="119"/>
  <c r="F19" i="119"/>
  <c r="F25" i="119"/>
  <c r="F27" i="119"/>
  <c r="E18" i="40"/>
  <c r="E19" i="40"/>
  <c r="E17" i="118"/>
  <c r="E20" i="118"/>
  <c r="D17" i="118"/>
  <c r="D20" i="118"/>
  <c r="C17" i="118"/>
  <c r="C20" i="118"/>
  <c r="C16" i="118"/>
  <c r="AB18" i="117"/>
  <c r="AC18" i="117"/>
  <c r="B17" i="53"/>
  <c r="O27" i="109"/>
  <c r="O28" i="109"/>
  <c r="O29" i="109"/>
  <c r="K22" i="117"/>
  <c r="K13" i="117"/>
  <c r="K11" i="117"/>
  <c r="K15" i="117"/>
  <c r="M15" i="117"/>
  <c r="K23" i="117"/>
  <c r="K16" i="117"/>
  <c r="K24" i="117"/>
  <c r="L22" i="117"/>
  <c r="M22" i="117"/>
  <c r="L13" i="117"/>
  <c r="L11" i="117"/>
  <c r="M11" i="117"/>
  <c r="L15" i="117"/>
  <c r="L23" i="117"/>
  <c r="L16" i="117"/>
  <c r="L19" i="117"/>
  <c r="L24" i="117"/>
  <c r="J23" i="117"/>
  <c r="J16" i="117"/>
  <c r="J19" i="117"/>
  <c r="J24" i="117"/>
  <c r="M24" i="117"/>
  <c r="C19" i="40"/>
  <c r="D19" i="40"/>
  <c r="C19" i="119"/>
  <c r="C25" i="119"/>
  <c r="C27" i="119"/>
  <c r="B19" i="119"/>
  <c r="B25" i="119"/>
  <c r="B27" i="119"/>
  <c r="O16" i="109"/>
  <c r="O12" i="109"/>
  <c r="O24" i="109"/>
  <c r="AA25" i="117"/>
  <c r="K12" i="117"/>
  <c r="O22" i="109"/>
  <c r="N25" i="117"/>
  <c r="Q25" i="117"/>
  <c r="B11" i="115"/>
  <c r="B19" i="40"/>
  <c r="W25" i="128"/>
  <c r="Z25" i="128"/>
  <c r="B26" i="128"/>
  <c r="J25" i="128"/>
  <c r="Z13" i="128"/>
  <c r="Z12" i="128"/>
  <c r="J19" i="128"/>
  <c r="E11" i="105"/>
  <c r="X27" i="128"/>
  <c r="O14" i="109"/>
  <c r="O20" i="109"/>
  <c r="K14" i="117"/>
  <c r="M14" i="117"/>
  <c r="L12" i="117"/>
  <c r="M13" i="117"/>
  <c r="M12" i="117"/>
  <c r="AB22" i="117"/>
  <c r="AE12" i="117"/>
  <c r="AH12" i="117"/>
  <c r="Q22" i="117"/>
  <c r="D16" i="53"/>
  <c r="K28" i="117"/>
  <c r="M28" i="117"/>
  <c r="AB17" i="117"/>
  <c r="O10" i="109"/>
  <c r="O25" i="109"/>
  <c r="O11" i="109"/>
  <c r="M25" i="128"/>
  <c r="J27" i="128"/>
  <c r="M27" i="128"/>
  <c r="C17" i="53"/>
  <c r="N19" i="117"/>
  <c r="N27" i="117"/>
  <c r="M19" i="117"/>
  <c r="M16" i="117"/>
  <c r="K19" i="117"/>
  <c r="M23" i="117"/>
  <c r="J25" i="117"/>
  <c r="L25" i="117"/>
  <c r="L27" i="117"/>
  <c r="L29" i="117"/>
  <c r="K25" i="117"/>
  <c r="E19" i="117"/>
  <c r="K29" i="128"/>
  <c r="N29" i="117"/>
  <c r="Q29" i="117"/>
  <c r="Q27" i="117"/>
  <c r="J29" i="128"/>
  <c r="M29" i="128"/>
  <c r="M25" i="117"/>
  <c r="K27" i="117"/>
  <c r="K29" i="117"/>
  <c r="J27" i="117"/>
  <c r="J29" i="117"/>
  <c r="M29" i="117"/>
  <c r="M27" i="117"/>
  <c r="X29" i="128"/>
  <c r="F27" i="128"/>
  <c r="F29" i="128"/>
  <c r="B21" i="127"/>
  <c r="B16" i="127"/>
  <c r="D17" i="53"/>
  <c r="AD17" i="117"/>
  <c r="AH13" i="117"/>
  <c r="AD24" i="117"/>
  <c r="AD14" i="117"/>
  <c r="AD15" i="117"/>
  <c r="AD11" i="117"/>
  <c r="AG19" i="117"/>
  <c r="AG27" i="117"/>
  <c r="AG29" i="117"/>
  <c r="AF19" i="117"/>
  <c r="AF27" i="117"/>
  <c r="AF29" i="117"/>
  <c r="AB25" i="117"/>
  <c r="AD18" i="117"/>
  <c r="AC19" i="117"/>
  <c r="AD12" i="117"/>
  <c r="AH23" i="117"/>
  <c r="AH15" i="117"/>
  <c r="AH11" i="117"/>
  <c r="AB19" i="117"/>
  <c r="AE19" i="117"/>
  <c r="AE27" i="117"/>
  <c r="AH27" i="117"/>
  <c r="AC16" i="117"/>
  <c r="AD16" i="117"/>
  <c r="AE29" i="117"/>
  <c r="AH29" i="117"/>
  <c r="AC25" i="117"/>
  <c r="AD22" i="117"/>
  <c r="AH22" i="117"/>
  <c r="AD13" i="117"/>
  <c r="AH28" i="117"/>
  <c r="AH18" i="117"/>
  <c r="AH17" i="117"/>
  <c r="AH24" i="117"/>
  <c r="AA29" i="117"/>
  <c r="AD19" i="117"/>
  <c r="B20" i="117"/>
  <c r="AH19" i="117"/>
  <c r="AC27" i="117"/>
  <c r="AC29" i="117"/>
  <c r="AB27" i="117"/>
  <c r="AB29" i="117"/>
  <c r="AD25" i="117"/>
  <c r="B26" i="117"/>
  <c r="AD27" i="117"/>
  <c r="AD29" i="117"/>
  <c r="J31" i="117"/>
  <c r="B20" i="128"/>
  <c r="V27" i="128"/>
  <c r="V29" i="128"/>
  <c r="S27" i="128"/>
  <c r="S29" i="128"/>
  <c r="W29" i="128"/>
  <c r="Z29" i="128"/>
  <c r="Z27" i="128"/>
  <c r="O31" i="109"/>
</calcChain>
</file>

<file path=xl/sharedStrings.xml><?xml version="1.0" encoding="utf-8"?>
<sst xmlns="http://schemas.openxmlformats.org/spreadsheetml/2006/main" count="608" uniqueCount="322">
  <si>
    <t>Önkormányzati vagyonnal való gazdálkodással kapcsolatos feladatok</t>
  </si>
  <si>
    <t>Közvilágítás</t>
  </si>
  <si>
    <t>Háziorvosi alapellátás</t>
  </si>
  <si>
    <t>Tartalékok mindösszesen</t>
  </si>
  <si>
    <t>I. Személyi juttatások</t>
  </si>
  <si>
    <t>III. Dologi kiadások</t>
  </si>
  <si>
    <t xml:space="preserve">összesített </t>
  </si>
  <si>
    <t>Általános tartalék</t>
  </si>
  <si>
    <t>Kiadások</t>
  </si>
  <si>
    <t>Megnevezés</t>
  </si>
  <si>
    <t>Összesen:</t>
  </si>
  <si>
    <t>Összesen</t>
  </si>
  <si>
    <t>Dologi kiadások</t>
  </si>
  <si>
    <t>adatok ezer forintban</t>
  </si>
  <si>
    <t>Egyéb működési célú kiadások</t>
  </si>
  <si>
    <t>Egyéb felhalmozási célú kiadások</t>
  </si>
  <si>
    <t>Felhalmozási bevételek  összesen:</t>
  </si>
  <si>
    <t>Bevételek</t>
  </si>
  <si>
    <t>Működési mérleg</t>
  </si>
  <si>
    <t>Felhalmozási mérleg</t>
  </si>
  <si>
    <t>Finanszírozási műveletek</t>
  </si>
  <si>
    <t>Eredeti előirányzat</t>
  </si>
  <si>
    <t xml:space="preserve">Kötelező </t>
  </si>
  <si>
    <t xml:space="preserve">Önként </t>
  </si>
  <si>
    <t>Állami</t>
  </si>
  <si>
    <t xml:space="preserve">Feladat </t>
  </si>
  <si>
    <t xml:space="preserve">Munkaadókat terhelő járulékok és szociális hozzájárulási adó                                                                            </t>
  </si>
  <si>
    <t>Ellátottak pénzbeli juttatásai</t>
  </si>
  <si>
    <t>Beruházások</t>
  </si>
  <si>
    <t>Felújítások</t>
  </si>
  <si>
    <t>Egyéb működési célú kiadások (=I+II.)</t>
  </si>
  <si>
    <t>I. Egyéb működési célú támogatások államháztartáson belülre</t>
  </si>
  <si>
    <t>II. Egyéb működési célú támogatások államháztartáson kívülre</t>
  </si>
  <si>
    <t xml:space="preserve">államháztartáson belülre és kívülre  </t>
  </si>
  <si>
    <t>Egyéb felhalmozási célú kiadások összesen</t>
  </si>
  <si>
    <t>Önkormányzatok működési támogatásai</t>
  </si>
  <si>
    <t>Helyi önkormányzatok működésének általános támogatása</t>
  </si>
  <si>
    <t>Települési önkormányzatok egyes köznevelési feladatainak támogatása</t>
  </si>
  <si>
    <t>Települési önkormányzatok szociális és gyermekjóléti  feladatainak támogatása</t>
  </si>
  <si>
    <t>Települési önkormányzatok kulturális feladatainak támogatása</t>
  </si>
  <si>
    <t>Működési célú központosított előirányzatok</t>
  </si>
  <si>
    <t>Helyi önkormányzatok kiegészítő támogatásai</t>
  </si>
  <si>
    <t>Működési célú támogatások államháztartáson belülről</t>
  </si>
  <si>
    <t>Felhalmozási célú önkormányzati támogatások</t>
  </si>
  <si>
    <t>Egyéb felhalmozási célú támogatások bevételei államháztartáson belülről</t>
  </si>
  <si>
    <t>Felhalmozási célú támogatások államháztartáson belülről</t>
  </si>
  <si>
    <t>Áru- és készletértékesítés ellenértéke</t>
  </si>
  <si>
    <t>Szolgáltatások ellenértéke</t>
  </si>
  <si>
    <t>Közvetített szolgáltatások 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</si>
  <si>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</si>
  <si>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</si>
  <si>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</si>
  <si>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</si>
  <si>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</si>
  <si>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pénzügyi műveletek bevételei</t>
  </si>
  <si>
    <t>Egyéb működési bevételek</t>
  </si>
  <si>
    <t>Működési bevételek</t>
  </si>
  <si>
    <t>I. Önkormányzatok működési támogatásai</t>
  </si>
  <si>
    <t>III. Felhalmozási célú támogatások államháztartáson belülről</t>
  </si>
  <si>
    <t>VI. Működési bevételek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</si>
  <si>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</si>
  <si>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</si>
  <si>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</si>
  <si>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</si>
  <si>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</si>
  <si>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Egyéb működési célú átvett pénzeszközök</t>
  </si>
  <si>
    <t>Felhalmozási célú garancia- és kezességvállalásból származó megtérülések államháztartáson kívülről</t>
  </si>
  <si>
    <t>Felhalmozási célú visszatérítendő támogatások, kölcsönök visszatérülése államháztartáson kívülről</t>
  </si>
  <si>
    <t>Egyéb felhalmozási célú átvett pénzeszközök</t>
  </si>
  <si>
    <t>Felhalmozási bevételek</t>
  </si>
  <si>
    <t>Működési célú átvett pénzeszközök</t>
  </si>
  <si>
    <t xml:space="preserve">Felhalmozási célú átvett pénzeszközök </t>
  </si>
  <si>
    <t>VII. Felhalmozási bevételek</t>
  </si>
  <si>
    <t>VIII. Működési célú átvett pénzeszközök</t>
  </si>
  <si>
    <t xml:space="preserve">IX. Felhalmozási célú átvett pénzeszközök </t>
  </si>
  <si>
    <t>II. Működési célú támogatások államháztartáson belülről (=I+II/1.)</t>
  </si>
  <si>
    <t xml:space="preserve">     II./1. Egyéb működési célú támogatások bevételei államháztartáson belülről</t>
  </si>
  <si>
    <t xml:space="preserve">      IV./2. Értékesítési és forgalmi adók </t>
  </si>
  <si>
    <t xml:space="preserve">      IV./1. Vagyoni tipusú adók </t>
  </si>
  <si>
    <t xml:space="preserve">      IV./3. Gépjárműadók</t>
  </si>
  <si>
    <t xml:space="preserve">      IV./4. Egyéb áruhasználati és szolgáltatási adók </t>
  </si>
  <si>
    <t>IV. Termékek és szolgáltatások adói (=IV./2.+IV./3.+IV./4.)</t>
  </si>
  <si>
    <t xml:space="preserve">      V./1. Egyéb közhatalmi bevételek </t>
  </si>
  <si>
    <t>V. Közhatalmi bevételek (=IV./1.+IV.+V./1.)</t>
  </si>
  <si>
    <t>A. Költségvetési bevételek (=II.+III.+V.+…+IX.)</t>
  </si>
  <si>
    <t>C. Önkormányzat bevételei összesen (=A+B)</t>
  </si>
  <si>
    <t>B. Finanszírozási bevételek</t>
  </si>
  <si>
    <t>Önkormányzatok elszámolásai a központi költségvetéssel</t>
  </si>
  <si>
    <t>Előirányzat</t>
  </si>
  <si>
    <t>Eredeti</t>
  </si>
  <si>
    <t>01.</t>
  </si>
  <si>
    <t>02.</t>
  </si>
  <si>
    <t>03.</t>
  </si>
  <si>
    <t>04.</t>
  </si>
  <si>
    <t>05.</t>
  </si>
  <si>
    <t>06.</t>
  </si>
  <si>
    <t>07.</t>
  </si>
  <si>
    <t>08.</t>
  </si>
  <si>
    <t>09.</t>
  </si>
  <si>
    <t>10.</t>
  </si>
  <si>
    <t>11.</t>
  </si>
  <si>
    <t>12.</t>
  </si>
  <si>
    <t>Bruttó összeg</t>
  </si>
  <si>
    <t>a lakosságnak juttatott támogatásai, szociális, rászorultsági jellegű ellátásai</t>
  </si>
  <si>
    <t>Összeg</t>
  </si>
  <si>
    <t>II. Működési célú támogatások államháztartáson belülről</t>
  </si>
  <si>
    <t xml:space="preserve">III. Termékek és szolgáltatások adói </t>
  </si>
  <si>
    <t>IV. Közhatalmi bevételek</t>
  </si>
  <si>
    <t>V. Működési bevételek</t>
  </si>
  <si>
    <t>VI. Működési célú átvett pénzeszközök</t>
  </si>
  <si>
    <t>I. Felhalmozási célú támogatások államháztartáson belülről</t>
  </si>
  <si>
    <t>II. Felhalmozási bevételek</t>
  </si>
  <si>
    <t xml:space="preserve">III. Felhalmozási célú átvett pénzeszközök </t>
  </si>
  <si>
    <t>VII. Felhalmozási célú támogatások államháztartáson belülről</t>
  </si>
  <si>
    <t>VIII. Felhalmozási bevételek</t>
  </si>
  <si>
    <t>A.) Működési bevétel összesen (=I.+II.+IV.+V.+VI.)</t>
  </si>
  <si>
    <t>B.) Felhalmozási bevétel összesen (VII.+VIII.+IX.)</t>
  </si>
  <si>
    <t>D.) Finanszírozási bevételek</t>
  </si>
  <si>
    <t>E.) Bevétel összesen (=C.)+D.))</t>
  </si>
  <si>
    <t>C.) Bevétel főösszege (=A.)+B.))</t>
  </si>
  <si>
    <t xml:space="preserve">XI. Munkaadókat terhelő járulékok és szociális hozzájárulási adó                                                                            </t>
  </si>
  <si>
    <t>XII. Dologi kiadások</t>
  </si>
  <si>
    <t>XIII. Ellátottak pénzbeli juttatásai</t>
  </si>
  <si>
    <t>XIV. Egyéb működési célú kiadások</t>
  </si>
  <si>
    <t>c.) ebből:</t>
  </si>
  <si>
    <t>cb.) Általános tartalék</t>
  </si>
  <si>
    <t>ca.) Céltartalék</t>
  </si>
  <si>
    <t>F.) Működési kiadás összesen (=X.+…+XIV.)</t>
  </si>
  <si>
    <t>XV. Beruházások</t>
  </si>
  <si>
    <t>XVI. Felújítások</t>
  </si>
  <si>
    <t>XVII. Egyéb felhalmozási célú kiadások</t>
  </si>
  <si>
    <t>G.) Felhalmozási kiadás összesen (=XV.+XVI.+XVII.)</t>
  </si>
  <si>
    <t>H.) Kiadás főösszege (=F.)+G.))</t>
  </si>
  <si>
    <t>J.) Kiadás összesen (H.)+I.))</t>
  </si>
  <si>
    <t xml:space="preserve">Termékek és szolgáltatások adói </t>
  </si>
  <si>
    <t>Közhatalmi bevételek</t>
  </si>
  <si>
    <t>Előirányzat-felhasználnálási ütemterv</t>
  </si>
  <si>
    <t>Önkormányzatok és önkormányzati hivatalok jogalkotó és általános igazgatási tevékenysége</t>
  </si>
  <si>
    <t>IV. Termékek és szolgáltatások adói</t>
  </si>
  <si>
    <t>V. Közhatalmi bevételek</t>
  </si>
  <si>
    <t>B.) Finanszírozási bevételek</t>
  </si>
  <si>
    <t>C.) Önkormányzat bevételei összesen (=A.)+B.))</t>
  </si>
  <si>
    <t>A.) Költségvetési bevételek (=II.+III.+V.+…+IX.)</t>
  </si>
  <si>
    <t>II. Működési célú támogatások államháztartáson belülről (I.+II.)</t>
  </si>
  <si>
    <t>X. Személyi juttatások</t>
  </si>
  <si>
    <t>Személyi juttatások</t>
  </si>
  <si>
    <t xml:space="preserve">II. Munkaadókat terhelő járulékok és szociális hozzájárulási adó                                                                            </t>
  </si>
  <si>
    <t>Város-, községgazdálkodási egyéb szolgáltatások</t>
  </si>
  <si>
    <t>Egyéb szociális pénzbeli és természetbeni ellátások, támogatások</t>
  </si>
  <si>
    <t>IV. Ellátottak pénzbeli juttatásai</t>
  </si>
  <si>
    <t>V. Egyéb működési célú kiadások</t>
  </si>
  <si>
    <t>Céltartalék összesen</t>
  </si>
  <si>
    <t>ebből: Céltartalék</t>
  </si>
  <si>
    <t>ebből: Általános tartalék</t>
  </si>
  <si>
    <t>A.) Működési kiadás összesen (=I.+…+V.)</t>
  </si>
  <si>
    <t>VI. Beruházások</t>
  </si>
  <si>
    <t>VII. Felújítások</t>
  </si>
  <si>
    <t>VIII. Egyéb felhalmozási célú kiadások</t>
  </si>
  <si>
    <t>B.) Felhalmozási kiadás összesen (=VI.+VII.+VIII.)</t>
  </si>
  <si>
    <t>C.) Kiadási főösszeg (=A.)+B.))</t>
  </si>
  <si>
    <t>E.) Kiadás összesen</t>
  </si>
  <si>
    <t>I.) Finanszírozási kiadások</t>
  </si>
  <si>
    <t>A helyi önkormányzat adósságot keletkeztető ügyleteiből származó fizetési kötelezettségei és saját bevételei arányának kimutatása</t>
  </si>
  <si>
    <t>M e g n e v e z é s</t>
  </si>
  <si>
    <t>Sor-szám</t>
  </si>
  <si>
    <t>előirányzat</t>
  </si>
  <si>
    <t>Helyi adók</t>
  </si>
  <si>
    <t>01</t>
  </si>
  <si>
    <t>Az önkormányzati vagyon és az önkormányzatot megillető vagyoni értékű jog értékesítéséből és hasznosításából származó bevétel</t>
  </si>
  <si>
    <t>02</t>
  </si>
  <si>
    <t>Osztalék, koncessziós díj és hozambevételek</t>
  </si>
  <si>
    <t>03</t>
  </si>
  <si>
    <t>Tárgyi eszköz és az immateriális jószág, részvény részesedés, vállalat értékesítéséből vagy privatizációjából származó bevétel</t>
  </si>
  <si>
    <t>04</t>
  </si>
  <si>
    <t>Bírság-, pótlék- és díjbevétel</t>
  </si>
  <si>
    <t>05</t>
  </si>
  <si>
    <t>Kezességvállalással kapcsolatos megtérülés</t>
  </si>
  <si>
    <t>06</t>
  </si>
  <si>
    <t>Saját bevételek (01+…+06)</t>
  </si>
  <si>
    <t>07</t>
  </si>
  <si>
    <t>Előző év(ek)ben keletkezett tárgyévet terhelő fizetési kötelezettség (09+10)</t>
  </si>
  <si>
    <t>08</t>
  </si>
  <si>
    <t xml:space="preserve">Hosszú lejáratú hitelek, kötvény visszafizetése </t>
  </si>
  <si>
    <t>09</t>
  </si>
  <si>
    <t>Garancia és kezességvállalásból származó fizetési kötelezettség</t>
  </si>
  <si>
    <t>10</t>
  </si>
  <si>
    <t>A Stabilitási törvény 10. § (3) pontja szerinti megfelelési mutató (08/07)*100</t>
  </si>
  <si>
    <t>11</t>
  </si>
  <si>
    <t>D.) Finanszírozási kiadások</t>
  </si>
  <si>
    <t>Működési költségvetési egyenleg (=A.)-F.))</t>
  </si>
  <si>
    <t>Felhalmozási költségvetési egyenleg (=B.)-G.))</t>
  </si>
  <si>
    <t>Szociális ösztöndíjak (Bursa Hungarica)</t>
  </si>
  <si>
    <t>települési támogatás</t>
  </si>
  <si>
    <t>Kőröstetétlen Község Önkormányzata</t>
  </si>
  <si>
    <t xml:space="preserve">Kőröstetétlen Község Önkormányzata </t>
  </si>
  <si>
    <t>c.) ebből Tartalékok:</t>
  </si>
  <si>
    <t>Könyvtári szolgáltatások</t>
  </si>
  <si>
    <t>Ceglédi Kistérségi Társulás működési költségekre</t>
  </si>
  <si>
    <t>Cegléd közös tulajdonú bogácsi üdülő működtetése</t>
  </si>
  <si>
    <t xml:space="preserve">Közutak, hidak, alagutak üzemeltetése, fenntartása </t>
  </si>
  <si>
    <t>A támogatás jogcíme</t>
  </si>
  <si>
    <t>Adóelengedés</t>
  </si>
  <si>
    <t>Adókedvezmény</t>
  </si>
  <si>
    <t>Egyéb</t>
  </si>
  <si>
    <t xml:space="preserve">Összesen  </t>
  </si>
  <si>
    <t xml:space="preserve">jogcíme </t>
  </si>
  <si>
    <t>mértéke</t>
  </si>
  <si>
    <t xml:space="preserve">összege   </t>
  </si>
  <si>
    <t>egyedi</t>
  </si>
  <si>
    <t>az ellátottak térítési díjának, kártérítésének méltányossági alapon történő elengedése</t>
  </si>
  <si>
    <t>a lakosság részére lakásépítéshez, lakásfelújításhoz nyújtott kölcsönök elengedése</t>
  </si>
  <si>
    <t>a helyiségek, eszközök hasznosításából származó bevételből nyújtott kedvezmény, mentesség összege</t>
  </si>
  <si>
    <t>egyéb nyújtott kedvezmény vagy kölcsön elengedése</t>
  </si>
  <si>
    <t>rendőrőrs kölcsönhaszon-szerződés</t>
  </si>
  <si>
    <t>Tájékoztató tábla</t>
  </si>
  <si>
    <t xml:space="preserve">1. melléklet </t>
  </si>
  <si>
    <t>2017. évi eredeti előirányzat Ft-ban</t>
  </si>
  <si>
    <t>2017. évi eredeti előirányzat  Ft-ban</t>
  </si>
  <si>
    <t>Kőröstetétlen Község Önkormányzata 2017.évi költségvetéséhez</t>
  </si>
  <si>
    <t>adatok forintban</t>
  </si>
  <si>
    <t>adatok  forintban</t>
  </si>
  <si>
    <t>Önkormányzatok funkcióra nem sorolható bevételei államháztarátson kívülről</t>
  </si>
  <si>
    <t>Vízellátással kapcsolatos közmű építése, fenntartása, üzemeltetése</t>
  </si>
  <si>
    <t>Közművelődés - közösségi és társadalmi részvétel fejlesztése</t>
  </si>
  <si>
    <t>Az önkormányzati vagyonnal való gazdálkodással kapcsolatos feladatok</t>
  </si>
  <si>
    <t>Forgatási és befektetési célú finanszírozási műveletek</t>
  </si>
  <si>
    <t>Támogatási célú finanszírozási műveletek</t>
  </si>
  <si>
    <t>Hosszabb időtaramú közfoglalkoztatás</t>
  </si>
  <si>
    <t>Zöldterület kezelés</t>
  </si>
  <si>
    <t>Közutak, hidak, alagutak üzemeltetése, fenntartása</t>
  </si>
  <si>
    <t>Közművelődés- közösségi és társadalmi részvétel fejlesztése</t>
  </si>
  <si>
    <t>Közterület rendjének fenntartása</t>
  </si>
  <si>
    <t>Beruházások és felújítások összesen:</t>
  </si>
  <si>
    <t>Beruházások összesen:</t>
  </si>
  <si>
    <t>Pályázati keret</t>
  </si>
  <si>
    <t>garancia-, és kezességvállalás valamint lekötött betétállományai, értékpapírjai</t>
  </si>
  <si>
    <t>Kőröstetétlen Község Önkormányzata 2018. évi költségvetéséhez</t>
  </si>
  <si>
    <t>2018. évi eredeti előirányzat Ft.-ban</t>
  </si>
  <si>
    <t>Összesn</t>
  </si>
  <si>
    <t>Kötelező</t>
  </si>
  <si>
    <t>Önként</t>
  </si>
  <si>
    <t>2018. évi eredeti előirányzat Ft-ban</t>
  </si>
  <si>
    <t>... melléklet a .../….. (… ...) önkormányzati rendelethez</t>
  </si>
  <si>
    <t>EURÓPAI UNIÓS ÉS NEM EURÓPAI UNIÓS PÁLYÁZATI TÁMOGATÁSSAL MEGVALÓSULÓ PROGRAMOK BEVÉTELEI ÉS KIADÁSAI</t>
  </si>
  <si>
    <t>adatok: forintban</t>
  </si>
  <si>
    <t>A program költségvetése</t>
  </si>
  <si>
    <t>Előző években pénzügyileg teljesített</t>
  </si>
  <si>
    <t>2016. évi teljesítés</t>
  </si>
  <si>
    <t>További évekre vállalt</t>
  </si>
  <si>
    <t>KIADÁS ÖSSZESEN</t>
  </si>
  <si>
    <t>Saját forrás</t>
  </si>
  <si>
    <t>EU forrás</t>
  </si>
  <si>
    <t>Hazai finanszírozás</t>
  </si>
  <si>
    <t>Hitelfelvétel</t>
  </si>
  <si>
    <t>BEVÉTEL ÖSSZESEN</t>
  </si>
  <si>
    <t>2018. évi költségvetési mérlege</t>
  </si>
  <si>
    <t>108831522</t>
  </si>
  <si>
    <t>tároló konténer 2 db</t>
  </si>
  <si>
    <t>Jászkarajenői út járda építés</t>
  </si>
  <si>
    <t>Ceglédi Katasztrófavédelmi Kirendeltség működése</t>
  </si>
  <si>
    <t>Egyéb működési célú támogatás</t>
  </si>
  <si>
    <t>Kőröstetétleni Polgárőr Egyesület működése</t>
  </si>
  <si>
    <t>Kőröstetétlen Község Önkormányzata összesített 2018. évi előirányzat-felhasználási ütemterve</t>
  </si>
  <si>
    <t>egyéb szociális támogatások (természetbeni)</t>
  </si>
  <si>
    <t>2016. év (tény) teljesítés          e Ft-ban</t>
  </si>
  <si>
    <t>2017. évi várható teljesítés             Ft-ban</t>
  </si>
  <si>
    <t>2016. évi (tény) teljesítés    e Ft-ban</t>
  </si>
  <si>
    <t>2017. évi várható teljesítés    Ft-ban</t>
  </si>
  <si>
    <t>2019. évi költségvetési mérlege</t>
  </si>
  <si>
    <t>2017. év (tény) teljesítés Ft-ban</t>
  </si>
  <si>
    <t>2018. évi várható teljesítés             Ft-ban</t>
  </si>
  <si>
    <t>2017. évi (tény) teljesítés Ft-ban</t>
  </si>
  <si>
    <t>2018. évi várható teljesítés    Ft-ban</t>
  </si>
  <si>
    <t>2019. évi eredeti előirányzat  Ft-ban</t>
  </si>
  <si>
    <t>2019. évi eredeti előirányzat Ft-ban</t>
  </si>
  <si>
    <t>2019. évi bevételei forrásonként</t>
  </si>
  <si>
    <t>BM vis major pályázati támogatás utólagos Víztorony felújítása</t>
  </si>
  <si>
    <t>PM_ONKORMUT_2018 pályázat Széchenyi út és Kossuth L. utca felújítása</t>
  </si>
  <si>
    <t>2019. évi  beruházási és felújítási kiadásai</t>
  </si>
  <si>
    <t>2019. évi egyéb felhalmozási célú kiadásai</t>
  </si>
  <si>
    <t xml:space="preserve">2019. évi tartalékai </t>
  </si>
  <si>
    <t>Vízmű bérleti díjak 2016-2019.</t>
  </si>
  <si>
    <t>temető járdeépítés és ravatalozó fejújítása</t>
  </si>
  <si>
    <t xml:space="preserve">Kistraktorhoz ipari seprő és sószóró berendezés vásárlása </t>
  </si>
  <si>
    <t xml:space="preserve">2019. évi egyéb működési célú támogatásai </t>
  </si>
  <si>
    <t>Garancia, kezességvállalás  (2019. évre vállalt)</t>
  </si>
  <si>
    <t>Értékpapír (Kincstárjegy) 2018.12.31-én</t>
  </si>
  <si>
    <t>2019. év</t>
  </si>
  <si>
    <t>2019. évi közvetett támogatásai</t>
  </si>
  <si>
    <t>Kőröstetétlen Község Önkormányzata által 2019. évben</t>
  </si>
  <si>
    <t>PM_ONKORMUT_2018 pályázat Széchenyi utca és Kossuth L. utca útfelújítás</t>
  </si>
  <si>
    <t>kommunális adó</t>
  </si>
  <si>
    <t>2018. évi teljesített</t>
  </si>
  <si>
    <t>2019. évre várható</t>
  </si>
  <si>
    <t>BM vis major pályázat Víztorony felújítása</t>
  </si>
  <si>
    <t>Biztosító kártérítése</t>
  </si>
  <si>
    <t>2019. évi felhalmozási bevételei</t>
  </si>
  <si>
    <t>2019. évi bevételei kormányzati funkciónként</t>
  </si>
  <si>
    <t>2019. évi kiadásai kormányzati funkciónként</t>
  </si>
  <si>
    <t>Testvértelepülési kapcsolatok (Székelykapu állítása)</t>
  </si>
  <si>
    <t>Hosszabb időtartamú közfoglalkoztatás</t>
  </si>
  <si>
    <t>Család- és nővédelmi egészségügyi gondozás</t>
  </si>
  <si>
    <t>Egyéb működési célú támogatások</t>
  </si>
  <si>
    <t xml:space="preserve">Központi költségvetési befizetések </t>
  </si>
  <si>
    <t>2020. - 2022. évi gördülő költségvetési terv</t>
  </si>
  <si>
    <t>Kőröstetétlen Község Önkormányzata 2019. évi költségvetéséhez</t>
  </si>
  <si>
    <t>1. melléklet az 1/2019. (II. 21.) Ök. rendelethez</t>
  </si>
  <si>
    <t>2. melléklet az 1/2019. (II. 21.) Ök. rendelethez</t>
  </si>
  <si>
    <t>3. melléklet az 1/2019. (II. 21.) Ök. Rendelethez</t>
  </si>
  <si>
    <t>4. melléklet az 1/2019. (II. 21.) Ök. Rendelethez</t>
  </si>
  <si>
    <t>5. melléklet az 1/2019. (II. 21.) Ök. Rendelethez</t>
  </si>
  <si>
    <t>6. melléklet az 1/2019. (II. 21.) Ök. Rendelethez</t>
  </si>
  <si>
    <t>7. melléklet az 1/2019. (II. 21.) Ök. Rendelethez</t>
  </si>
  <si>
    <t>8. melléklet az 1/2019. (II. 21.) Ök. Rendelethez</t>
  </si>
  <si>
    <t>9. melléklet az 1/2019. (II. 21.) Ök. Rendelethez</t>
  </si>
  <si>
    <t>10. melléklet az 1/2019. (II. 21.) Ök. Rendelethez</t>
  </si>
  <si>
    <t>11. melléklet az 1/2019. (II. 21.) Ök. Rendelethez</t>
  </si>
  <si>
    <t>12. melléklet az 1/2019. (II. 21.) Ök. Rendelethez</t>
  </si>
  <si>
    <t>13. melléklet az 1/2019. (II. 21.) Ök. rendelethez</t>
  </si>
  <si>
    <t>14. melléklet az 1/2019. (II. 21.) Ök. Rendelethez</t>
  </si>
  <si>
    <t>15. melléklet az 1/2019. (II. 21.) Ök. Rendelethez</t>
  </si>
  <si>
    <t>16. melléklet az 1/2019. (II. 21.) Ök.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</si>
</sst>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200" formatCode="0__"/>
  </numFmts>
  <fonts count="22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i/>
      <sz val="12"/>
      <name val="Times New Roman"/>
      <family val="1"/>
      <charset val="238"/>
    </font>
    <font>
      <sz val="10"/>
      <name val="Arial CE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1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0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18" fillId="0" borderId="0"/>
    <xf numFmtId="0" fontId="9" fillId="0" borderId="0"/>
    <xf numFmtId="0" fontId="4" fillId="0" borderId="0"/>
    <xf numFmtId="0" fontId="1" fillId="0" borderId="0"/>
    <xf numFmtId="0" fontId="3" fillId="0" borderId="0"/>
    <xf numFmtId="0" fontId="4" fillId="0" borderId="0"/>
    <xf numFmtId="0" fontId="9" fillId="0" borderId="0"/>
    <xf numFmtId="0" fontId="3" fillId="0" borderId="0"/>
    <xf numFmtId="0" fontId="4" fillId="0" borderId="0"/>
  </cellStyleXfs>
  <cellXfs count="324">
    <xf numFmtId="0" fontId="0" fillId="0" borderId="0" xfId="0"/>
    <xf numFmtId="0" fontId="5" fillId="0" borderId="0" xfId="9" applyFont="1" applyBorder="1"/>
    <xf numFmtId="3" fontId="5" fillId="0" borderId="0" xfId="9" applyNumberFormat="1" applyFont="1" applyBorder="1" applyAlignment="1">
      <alignment horizontal="right"/>
    </xf>
    <xf numFmtId="0" fontId="6" fillId="0" borderId="0" xfId="9" applyFont="1" applyBorder="1" applyAlignment="1">
      <alignment horizontal="center"/>
    </xf>
    <xf numFmtId="0" fontId="5" fillId="0" borderId="0" xfId="9" applyFont="1"/>
    <xf numFmtId="3" fontId="5" fillId="0" borderId="1" xfId="0" applyNumberFormat="1" applyFont="1" applyFill="1" applyBorder="1"/>
    <xf numFmtId="0" fontId="5" fillId="0" borderId="1" xfId="0" applyFont="1" applyFill="1" applyBorder="1" applyAlignment="1">
      <alignment wrapText="1"/>
    </xf>
    <xf numFmtId="3" fontId="6" fillId="0" borderId="1" xfId="0" applyNumberFormat="1" applyFont="1" applyFill="1" applyBorder="1"/>
    <xf numFmtId="3" fontId="5" fillId="0" borderId="1" xfId="0" applyNumberFormat="1" applyFont="1" applyBorder="1"/>
    <xf numFmtId="3" fontId="6" fillId="0" borderId="1" xfId="0" applyNumberFormat="1" applyFont="1" applyBorder="1"/>
    <xf numFmtId="0" fontId="5" fillId="0" borderId="0" xfId="0" applyFont="1"/>
    <xf numFmtId="3" fontId="6" fillId="0" borderId="2" xfId="3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Border="1" applyAlignment="1">
      <alignment horizontal="right"/>
    </xf>
    <xf numFmtId="0" fontId="5" fillId="0" borderId="1" xfId="0" applyFont="1" applyBorder="1"/>
    <xf numFmtId="0" fontId="6" fillId="0" borderId="1" xfId="0" applyFont="1" applyBorder="1"/>
    <xf numFmtId="0" fontId="6" fillId="0" borderId="0" xfId="0" applyFont="1"/>
    <xf numFmtId="3" fontId="5" fillId="0" borderId="0" xfId="0" applyNumberFormat="1" applyFont="1"/>
    <xf numFmtId="0" fontId="5" fillId="0" borderId="0" xfId="5" applyFont="1"/>
    <xf numFmtId="0" fontId="5" fillId="0" borderId="0" xfId="5" applyFont="1" applyAlignment="1">
      <alignment horizontal="right"/>
    </xf>
    <xf numFmtId="3" fontId="5" fillId="0" borderId="0" xfId="5" applyNumberFormat="1" applyFont="1"/>
    <xf numFmtId="3" fontId="6" fillId="0" borderId="1" xfId="5" applyNumberFormat="1" applyFont="1" applyBorder="1"/>
    <xf numFmtId="0" fontId="6" fillId="0" borderId="1" xfId="5" applyFont="1" applyBorder="1"/>
    <xf numFmtId="3" fontId="6" fillId="2" borderId="1" xfId="0" applyNumberFormat="1" applyFont="1" applyFill="1" applyBorder="1"/>
    <xf numFmtId="3" fontId="6" fillId="2" borderId="3" xfId="6" applyNumberFormat="1" applyFont="1" applyFill="1" applyBorder="1" applyAlignment="1">
      <alignment wrapText="1"/>
    </xf>
    <xf numFmtId="3" fontId="6" fillId="2" borderId="1" xfId="0" applyNumberFormat="1" applyFont="1" applyFill="1" applyBorder="1" applyAlignment="1">
      <alignment horizontal="right"/>
    </xf>
    <xf numFmtId="0" fontId="6" fillId="0" borderId="0" xfId="6" applyFont="1" applyAlignment="1">
      <alignment horizontal="center"/>
    </xf>
    <xf numFmtId="0" fontId="5" fillId="2" borderId="4" xfId="0" applyFont="1" applyFill="1" applyBorder="1" applyAlignment="1">
      <alignment wrapText="1"/>
    </xf>
    <xf numFmtId="3" fontId="5" fillId="0" borderId="1" xfId="0" applyNumberFormat="1" applyFont="1" applyFill="1" applyBorder="1" applyAlignment="1">
      <alignment horizontal="right"/>
    </xf>
    <xf numFmtId="0" fontId="5" fillId="0" borderId="0" xfId="6" applyFont="1"/>
    <xf numFmtId="0" fontId="5" fillId="0" borderId="0" xfId="6" applyFont="1" applyAlignment="1">
      <alignment horizontal="center"/>
    </xf>
    <xf numFmtId="3" fontId="5" fillId="0" borderId="0" xfId="6" applyNumberFormat="1" applyFont="1"/>
    <xf numFmtId="3" fontId="5" fillId="0" borderId="0" xfId="6" applyNumberFormat="1" applyFont="1" applyAlignment="1">
      <alignment horizontal="right"/>
    </xf>
    <xf numFmtId="3" fontId="5" fillId="0" borderId="0" xfId="6" applyNumberFormat="1" applyFont="1" applyAlignment="1"/>
    <xf numFmtId="3" fontId="6" fillId="0" borderId="1" xfId="6" applyNumberFormat="1" applyFont="1" applyBorder="1" applyAlignment="1">
      <alignment wrapText="1"/>
    </xf>
    <xf numFmtId="0" fontId="5" fillId="0" borderId="0" xfId="6" applyFont="1" applyAlignment="1">
      <alignment wrapText="1"/>
    </xf>
    <xf numFmtId="0" fontId="6" fillId="0" borderId="1" xfId="6" applyFont="1" applyBorder="1" applyAlignment="1">
      <alignment wrapText="1"/>
    </xf>
    <xf numFmtId="0" fontId="5" fillId="0" borderId="1" xfId="6" applyFont="1" applyBorder="1" applyAlignment="1">
      <alignment wrapText="1"/>
    </xf>
    <xf numFmtId="0" fontId="6" fillId="0" borderId="0" xfId="6" applyFont="1"/>
    <xf numFmtId="3" fontId="6" fillId="0" borderId="0" xfId="6" applyNumberFormat="1" applyFont="1"/>
    <xf numFmtId="0" fontId="5" fillId="0" borderId="0" xfId="6" applyFont="1" applyBorder="1"/>
    <xf numFmtId="3" fontId="5" fillId="0" borderId="0" xfId="6" applyNumberFormat="1" applyFont="1" applyBorder="1"/>
    <xf numFmtId="3" fontId="6" fillId="0" borderId="1" xfId="3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wrapText="1"/>
    </xf>
    <xf numFmtId="3" fontId="6" fillId="0" borderId="1" xfId="0" applyNumberFormat="1" applyFont="1" applyBorder="1" applyAlignment="1">
      <alignment horizontal="center"/>
    </xf>
    <xf numFmtId="0" fontId="6" fillId="0" borderId="5" xfId="6" applyFont="1" applyBorder="1" applyAlignment="1">
      <alignment horizontal="center" vertical="center" wrapText="1"/>
    </xf>
    <xf numFmtId="0" fontId="6" fillId="0" borderId="0" xfId="6" applyFont="1" applyAlignment="1">
      <alignment horizontal="center" vertical="center" wrapText="1"/>
    </xf>
    <xf numFmtId="3" fontId="5" fillId="0" borderId="1" xfId="6" applyNumberFormat="1" applyFont="1" applyBorder="1" applyAlignment="1">
      <alignment wrapText="1"/>
    </xf>
    <xf numFmtId="0" fontId="6" fillId="0" borderId="0" xfId="6" applyFont="1" applyAlignment="1">
      <alignment wrapText="1"/>
    </xf>
    <xf numFmtId="3" fontId="6" fillId="0" borderId="6" xfId="6" applyNumberFormat="1" applyFont="1" applyBorder="1" applyAlignment="1">
      <alignment wrapText="1"/>
    </xf>
    <xf numFmtId="0" fontId="6" fillId="2" borderId="4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right"/>
    </xf>
    <xf numFmtId="0" fontId="6" fillId="0" borderId="0" xfId="0" applyFont="1" applyFill="1" applyAlignment="1">
      <alignment horizontal="center"/>
    </xf>
    <xf numFmtId="0" fontId="5" fillId="0" borderId="0" xfId="0" applyFont="1" applyFill="1"/>
    <xf numFmtId="3" fontId="5" fillId="0" borderId="1" xfId="5" applyNumberFormat="1" applyFont="1" applyFill="1" applyBorder="1"/>
    <xf numFmtId="3" fontId="6" fillId="0" borderId="1" xfId="6" applyNumberFormat="1" applyFont="1" applyBorder="1" applyAlignment="1">
      <alignment horizontal="right" wrapText="1"/>
    </xf>
    <xf numFmtId="0" fontId="6" fillId="0" borderId="1" xfId="5" applyFont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5" fillId="0" borderId="4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3" fontId="6" fillId="0" borderId="3" xfId="6" applyNumberFormat="1" applyFont="1" applyBorder="1" applyAlignment="1">
      <alignment wrapText="1"/>
    </xf>
    <xf numFmtId="3" fontId="5" fillId="0" borderId="0" xfId="9" applyNumberFormat="1" applyFont="1"/>
    <xf numFmtId="3" fontId="5" fillId="0" borderId="2" xfId="3" applyNumberFormat="1" applyFont="1" applyBorder="1" applyAlignment="1">
      <alignment horizontal="right" vertical="center" wrapText="1"/>
    </xf>
    <xf numFmtId="3" fontId="5" fillId="0" borderId="1" xfId="5" applyNumberFormat="1" applyFont="1" applyBorder="1" applyAlignment="1">
      <alignment horizontal="right" vertical="center" wrapText="1"/>
    </xf>
    <xf numFmtId="3" fontId="5" fillId="0" borderId="1" xfId="5" applyNumberFormat="1" applyFont="1" applyBorder="1" applyAlignment="1">
      <alignment horizontal="right" wrapText="1"/>
    </xf>
    <xf numFmtId="3" fontId="5" fillId="0" borderId="1" xfId="0" applyNumberFormat="1" applyFont="1" applyBorder="1" applyAlignment="1">
      <alignment horizontal="left" wrapText="1"/>
    </xf>
    <xf numFmtId="0" fontId="5" fillId="0" borderId="0" xfId="5" applyFont="1" applyFill="1"/>
    <xf numFmtId="0" fontId="6" fillId="0" borderId="1" xfId="5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/>
    </xf>
    <xf numFmtId="0" fontId="6" fillId="0" borderId="0" xfId="5" applyFont="1" applyFill="1" applyAlignment="1">
      <alignment horizontal="center" wrapText="1"/>
    </xf>
    <xf numFmtId="0" fontId="6" fillId="0" borderId="4" xfId="0" applyFont="1" applyFill="1" applyBorder="1" applyAlignment="1">
      <alignment wrapText="1"/>
    </xf>
    <xf numFmtId="0" fontId="5" fillId="0" borderId="0" xfId="0" applyFont="1" applyAlignment="1">
      <alignment wrapText="1"/>
    </xf>
    <xf numFmtId="0" fontId="6" fillId="2" borderId="0" xfId="0" applyFont="1" applyFill="1" applyAlignment="1">
      <alignment horizontal="center"/>
    </xf>
    <xf numFmtId="0" fontId="6" fillId="0" borderId="0" xfId="5" applyFont="1" applyFill="1" applyBorder="1" applyAlignment="1">
      <alignment horizontal="center"/>
    </xf>
    <xf numFmtId="3" fontId="6" fillId="0" borderId="1" xfId="0" applyNumberFormat="1" applyFont="1" applyBorder="1" applyAlignment="1">
      <alignment horizontal="center" vertical="center" wrapText="1"/>
    </xf>
    <xf numFmtId="0" fontId="6" fillId="0" borderId="2" xfId="5" applyFont="1" applyBorder="1" applyAlignment="1">
      <alignment horizontal="center" vertical="center" wrapText="1"/>
    </xf>
    <xf numFmtId="0" fontId="6" fillId="0" borderId="2" xfId="5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wrapText="1"/>
    </xf>
    <xf numFmtId="0" fontId="5" fillId="0" borderId="4" xfId="0" applyFont="1" applyFill="1" applyBorder="1" applyAlignment="1">
      <alignment wrapText="1"/>
    </xf>
    <xf numFmtId="0" fontId="10" fillId="0" borderId="4" xfId="0" applyFont="1" applyFill="1" applyBorder="1" applyAlignment="1"/>
    <xf numFmtId="0" fontId="11" fillId="0" borderId="4" xfId="0" applyFont="1" applyFill="1" applyBorder="1" applyAlignment="1">
      <alignment wrapText="1"/>
    </xf>
    <xf numFmtId="0" fontId="11" fillId="0" borderId="4" xfId="0" applyFont="1" applyFill="1" applyBorder="1" applyAlignment="1"/>
    <xf numFmtId="3" fontId="6" fillId="0" borderId="2" xfId="3" applyNumberFormat="1" applyFont="1" applyBorder="1" applyAlignment="1">
      <alignment horizontal="right" wrapText="1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3" fontId="6" fillId="0" borderId="1" xfId="0" applyNumberFormat="1" applyFont="1" applyBorder="1" applyAlignment="1">
      <alignment horizontal="left" wrapText="1"/>
    </xf>
    <xf numFmtId="3" fontId="6" fillId="0" borderId="1" xfId="0" applyNumberFormat="1" applyFont="1" applyBorder="1" applyAlignment="1">
      <alignment horizontal="left" vertical="center"/>
    </xf>
    <xf numFmtId="3" fontId="6" fillId="0" borderId="1" xfId="3" applyNumberFormat="1" applyFont="1" applyBorder="1" applyAlignment="1">
      <alignment horizontal="right" vertical="center" wrapText="1"/>
    </xf>
    <xf numFmtId="3" fontId="5" fillId="0" borderId="1" xfId="3" applyNumberFormat="1" applyFont="1" applyBorder="1" applyAlignment="1">
      <alignment horizontal="right" vertical="center" wrapText="1"/>
    </xf>
    <xf numFmtId="0" fontId="10" fillId="0" borderId="4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5" fillId="0" borderId="0" xfId="5" applyFont="1" applyAlignment="1">
      <alignment wrapText="1"/>
    </xf>
    <xf numFmtId="3" fontId="6" fillId="0" borderId="1" xfId="0" applyNumberFormat="1" applyFont="1" applyBorder="1" applyAlignment="1">
      <alignment horizontal="left" vertical="center" wrapText="1"/>
    </xf>
    <xf numFmtId="3" fontId="6" fillId="0" borderId="1" xfId="3" applyNumberFormat="1" applyFont="1" applyBorder="1" applyAlignment="1">
      <alignment horizontal="right" wrapText="1"/>
    </xf>
    <xf numFmtId="0" fontId="5" fillId="2" borderId="1" xfId="0" applyFont="1" applyFill="1" applyBorder="1" applyAlignment="1">
      <alignment horizontal="left" wrapText="1"/>
    </xf>
    <xf numFmtId="0" fontId="5" fillId="0" borderId="0" xfId="0" applyFont="1" applyFill="1" applyAlignment="1">
      <alignment horizontal="right"/>
    </xf>
    <xf numFmtId="49" fontId="6" fillId="0" borderId="1" xfId="0" applyNumberFormat="1" applyFont="1" applyFill="1" applyBorder="1" applyAlignment="1">
      <alignment horizontal="center"/>
    </xf>
    <xf numFmtId="49" fontId="6" fillId="0" borderId="7" xfId="0" applyNumberFormat="1" applyFont="1" applyFill="1" applyBorder="1" applyAlignment="1">
      <alignment horizontal="center"/>
    </xf>
    <xf numFmtId="3" fontId="6" fillId="0" borderId="8" xfId="0" applyNumberFormat="1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3" fontId="5" fillId="0" borderId="0" xfId="0" applyNumberFormat="1" applyFont="1" applyFill="1"/>
    <xf numFmtId="0" fontId="8" fillId="0" borderId="0" xfId="8" applyFont="1" applyAlignment="1"/>
    <xf numFmtId="0" fontId="5" fillId="0" borderId="0" xfId="4" applyFont="1"/>
    <xf numFmtId="0" fontId="6" fillId="0" borderId="0" xfId="4" applyFont="1" applyAlignment="1">
      <alignment horizontal="center"/>
    </xf>
    <xf numFmtId="0" fontId="6" fillId="0" borderId="2" xfId="4" applyFont="1" applyBorder="1" applyAlignment="1">
      <alignment horizontal="center" vertical="center" wrapText="1"/>
    </xf>
    <xf numFmtId="0" fontId="6" fillId="0" borderId="1" xfId="4" applyFont="1" applyBorder="1"/>
    <xf numFmtId="3" fontId="6" fillId="0" borderId="1" xfId="4" applyNumberFormat="1" applyFont="1" applyBorder="1"/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3" fontId="5" fillId="2" borderId="1" xfId="0" applyNumberFormat="1" applyFont="1" applyFill="1" applyBorder="1" applyAlignment="1">
      <alignment horizontal="right"/>
    </xf>
    <xf numFmtId="3" fontId="5" fillId="0" borderId="1" xfId="3" applyNumberFormat="1" applyFont="1" applyBorder="1" applyAlignment="1">
      <alignment horizontal="right" wrapText="1"/>
    </xf>
    <xf numFmtId="3" fontId="5" fillId="0" borderId="1" xfId="0" applyNumberFormat="1" applyFont="1" applyBorder="1" applyAlignment="1">
      <alignment wrapText="1"/>
    </xf>
    <xf numFmtId="3" fontId="5" fillId="0" borderId="3" xfId="0" applyNumberFormat="1" applyFont="1" applyFill="1" applyBorder="1" applyAlignment="1">
      <alignment horizontal="right" vertical="center" wrapText="1"/>
    </xf>
    <xf numFmtId="0" fontId="6" fillId="2" borderId="4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wrapText="1"/>
    </xf>
    <xf numFmtId="0" fontId="13" fillId="0" borderId="0" xfId="0" applyFont="1"/>
    <xf numFmtId="0" fontId="10" fillId="0" borderId="0" xfId="0" applyFont="1"/>
    <xf numFmtId="0" fontId="10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Continuous" vertical="center"/>
    </xf>
    <xf numFmtId="0" fontId="10" fillId="0" borderId="1" xfId="0" applyFont="1" applyBorder="1" applyAlignment="1">
      <alignment horizontal="centerContinuous" vertical="center"/>
    </xf>
    <xf numFmtId="0" fontId="13" fillId="0" borderId="0" xfId="0" applyFont="1" applyBorder="1" applyAlignment="1">
      <alignment horizontal="right"/>
    </xf>
    <xf numFmtId="0" fontId="10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Continuous" vertical="center"/>
    </xf>
    <xf numFmtId="0" fontId="10" fillId="0" borderId="7" xfId="0" applyFont="1" applyBorder="1" applyAlignment="1">
      <alignment horizontal="centerContinuous" vertical="center"/>
    </xf>
    <xf numFmtId="0" fontId="10" fillId="0" borderId="4" xfId="0" applyFont="1" applyBorder="1" applyAlignment="1">
      <alignment horizontal="centerContinuous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4" xfId="0" quotePrefix="1" applyFont="1" applyBorder="1" applyAlignment="1">
      <alignment horizontal="centerContinuous" vertical="center"/>
    </xf>
    <xf numFmtId="3" fontId="10" fillId="0" borderId="1" xfId="0" applyNumberFormat="1" applyFont="1" applyBorder="1" applyAlignment="1">
      <alignment horizontal="right"/>
    </xf>
    <xf numFmtId="0" fontId="11" fillId="0" borderId="1" xfId="0" applyFont="1" applyBorder="1" applyAlignment="1">
      <alignment horizontal="left" vertical="center" wrapText="1"/>
    </xf>
    <xf numFmtId="0" fontId="11" fillId="0" borderId="4" xfId="0" quotePrefix="1" applyFont="1" applyBorder="1" applyAlignment="1">
      <alignment horizontal="centerContinuous" vertical="center"/>
    </xf>
    <xf numFmtId="0" fontId="14" fillId="0" borderId="0" xfId="0" applyFont="1"/>
    <xf numFmtId="0" fontId="10" fillId="0" borderId="1" xfId="0" applyFont="1" applyBorder="1" applyAlignment="1">
      <alignment vertical="center" wrapText="1"/>
    </xf>
    <xf numFmtId="0" fontId="10" fillId="0" borderId="4" xfId="0" quotePrefix="1" applyFont="1" applyBorder="1" applyAlignment="1">
      <alignment horizontal="center" vertical="center"/>
    </xf>
    <xf numFmtId="200" fontId="13" fillId="0" borderId="0" xfId="0" applyNumberFormat="1" applyFont="1"/>
    <xf numFmtId="200" fontId="13" fillId="0" borderId="0" xfId="0" applyNumberFormat="1" applyFont="1" applyFill="1"/>
    <xf numFmtId="3" fontId="6" fillId="0" borderId="3" xfId="6" applyNumberFormat="1" applyFont="1" applyFill="1" applyBorder="1" applyAlignment="1">
      <alignment wrapText="1"/>
    </xf>
    <xf numFmtId="3" fontId="6" fillId="0" borderId="1" xfId="6" applyNumberFormat="1" applyFont="1" applyFill="1" applyBorder="1" applyAlignment="1">
      <alignment wrapText="1"/>
    </xf>
    <xf numFmtId="3" fontId="5" fillId="0" borderId="1" xfId="6" applyNumberFormat="1" applyFont="1" applyFill="1" applyBorder="1" applyAlignment="1">
      <alignment wrapText="1"/>
    </xf>
    <xf numFmtId="3" fontId="5" fillId="0" borderId="1" xfId="0" applyNumberFormat="1" applyFont="1" applyFill="1" applyBorder="1" applyAlignment="1">
      <alignment wrapText="1"/>
    </xf>
    <xf numFmtId="3" fontId="6" fillId="0" borderId="1" xfId="0" applyNumberFormat="1" applyFont="1" applyFill="1" applyBorder="1" applyAlignment="1">
      <alignment wrapText="1"/>
    </xf>
    <xf numFmtId="3" fontId="6" fillId="0" borderId="1" xfId="6" applyNumberFormat="1" applyFont="1" applyFill="1" applyBorder="1" applyAlignment="1">
      <alignment horizontal="right" wrapText="1"/>
    </xf>
    <xf numFmtId="0" fontId="6" fillId="0" borderId="1" xfId="6" applyFont="1" applyBorder="1" applyAlignment="1">
      <alignment horizontal="center" vertical="center" wrapText="1"/>
    </xf>
    <xf numFmtId="3" fontId="6" fillId="2" borderId="1" xfId="6" applyNumberFormat="1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vertical="center" wrapText="1"/>
    </xf>
    <xf numFmtId="3" fontId="6" fillId="0" borderId="1" xfId="3" applyNumberFormat="1" applyFont="1" applyFill="1" applyBorder="1" applyAlignment="1">
      <alignment horizontal="right" vertical="center" wrapText="1"/>
    </xf>
    <xf numFmtId="3" fontId="5" fillId="0" borderId="1" xfId="4" applyNumberFormat="1" applyFont="1" applyFill="1" applyBorder="1" applyAlignment="1">
      <alignment horizontal="right"/>
    </xf>
    <xf numFmtId="0" fontId="6" fillId="0" borderId="1" xfId="3" applyFont="1" applyFill="1" applyBorder="1" applyAlignment="1">
      <alignment wrapText="1"/>
    </xf>
    <xf numFmtId="3" fontId="6" fillId="0" borderId="5" xfId="3" applyNumberFormat="1" applyFont="1" applyFill="1" applyBorder="1"/>
    <xf numFmtId="3" fontId="6" fillId="0" borderId="1" xfId="3" applyNumberFormat="1" applyFont="1" applyFill="1" applyBorder="1"/>
    <xf numFmtId="3" fontId="6" fillId="0" borderId="1" xfId="0" applyNumberFormat="1" applyFont="1" applyFill="1" applyBorder="1" applyAlignment="1">
      <alignment horizontal="left" wrapText="1"/>
    </xf>
    <xf numFmtId="0" fontId="5" fillId="2" borderId="4" xfId="0" applyFont="1" applyFill="1" applyBorder="1" applyAlignment="1">
      <alignment horizontal="left" wrapText="1"/>
    </xf>
    <xf numFmtId="0" fontId="6" fillId="0" borderId="2" xfId="6" applyFont="1" applyBorder="1" applyAlignment="1">
      <alignment wrapText="1"/>
    </xf>
    <xf numFmtId="3" fontId="6" fillId="0" borderId="2" xfId="6" applyNumberFormat="1" applyFont="1" applyBorder="1" applyAlignment="1">
      <alignment wrapText="1"/>
    </xf>
    <xf numFmtId="3" fontId="6" fillId="0" borderId="11" xfId="6" applyNumberFormat="1" applyFont="1" applyBorder="1" applyAlignment="1">
      <alignment wrapText="1"/>
    </xf>
    <xf numFmtId="3" fontId="6" fillId="0" borderId="2" xfId="0" applyNumberFormat="1" applyFont="1" applyBorder="1" applyAlignment="1">
      <alignment wrapText="1"/>
    </xf>
    <xf numFmtId="0" fontId="6" fillId="0" borderId="3" xfId="6" applyFont="1" applyBorder="1" applyAlignment="1">
      <alignment wrapText="1"/>
    </xf>
    <xf numFmtId="3" fontId="6" fillId="0" borderId="3" xfId="0" applyNumberFormat="1" applyFont="1" applyBorder="1" applyAlignment="1">
      <alignment wrapText="1"/>
    </xf>
    <xf numFmtId="0" fontId="6" fillId="0" borderId="4" xfId="6" applyFont="1" applyBorder="1" applyAlignment="1">
      <alignment wrapText="1"/>
    </xf>
    <xf numFmtId="3" fontId="5" fillId="0" borderId="5" xfId="0" applyNumberFormat="1" applyFont="1" applyFill="1" applyBorder="1"/>
    <xf numFmtId="0" fontId="5" fillId="0" borderId="0" xfId="7" applyFont="1"/>
    <xf numFmtId="0" fontId="6" fillId="0" borderId="0" xfId="7" applyFont="1" applyAlignment="1">
      <alignment horizontal="center"/>
    </xf>
    <xf numFmtId="49" fontId="5" fillId="0" borderId="1" xfId="7" applyNumberFormat="1" applyFont="1" applyBorder="1" applyAlignment="1">
      <alignment horizontal="center" wrapText="1"/>
    </xf>
    <xf numFmtId="0" fontId="5" fillId="0" borderId="1" xfId="7" applyFont="1" applyBorder="1"/>
    <xf numFmtId="0" fontId="5" fillId="0" borderId="1" xfId="7" applyFont="1" applyBorder="1" applyAlignment="1">
      <alignment horizontal="center"/>
    </xf>
    <xf numFmtId="3" fontId="5" fillId="0" borderId="1" xfId="7" applyNumberFormat="1" applyFont="1" applyBorder="1"/>
    <xf numFmtId="9" fontId="5" fillId="0" borderId="1" xfId="7" applyNumberFormat="1" applyFont="1" applyBorder="1"/>
    <xf numFmtId="3" fontId="6" fillId="0" borderId="1" xfId="7" applyNumberFormat="1" applyFont="1" applyBorder="1"/>
    <xf numFmtId="0" fontId="5" fillId="0" borderId="1" xfId="7" applyFont="1" applyBorder="1" applyAlignment="1">
      <alignment wrapText="1"/>
    </xf>
    <xf numFmtId="0" fontId="6" fillId="0" borderId="1" xfId="7" applyFont="1" applyBorder="1"/>
    <xf numFmtId="0" fontId="5" fillId="0" borderId="1" xfId="7" applyFont="1" applyBorder="1" applyAlignment="1">
      <alignment horizontal="center" wrapText="1"/>
    </xf>
    <xf numFmtId="3" fontId="6" fillId="0" borderId="3" xfId="0" applyNumberFormat="1" applyFont="1" applyBorder="1" applyAlignment="1">
      <alignment horizontal="left" vertical="center" wrapText="1"/>
    </xf>
    <xf numFmtId="0" fontId="11" fillId="0" borderId="10" xfId="0" applyFont="1" applyFill="1" applyBorder="1" applyAlignment="1"/>
    <xf numFmtId="0" fontId="6" fillId="0" borderId="12" xfId="6" applyFont="1" applyBorder="1" applyAlignment="1">
      <alignment wrapText="1"/>
    </xf>
    <xf numFmtId="0" fontId="8" fillId="0" borderId="0" xfId="0" applyFont="1" applyFill="1" applyBorder="1" applyAlignment="1">
      <alignment horizontal="center"/>
    </xf>
    <xf numFmtId="0" fontId="6" fillId="0" borderId="1" xfId="4" applyFont="1" applyFill="1" applyBorder="1" applyAlignment="1">
      <alignment wrapText="1"/>
    </xf>
    <xf numFmtId="0" fontId="8" fillId="0" borderId="0" xfId="0" applyFont="1" applyFill="1" applyBorder="1" applyAlignment="1">
      <alignment horizontal="right"/>
    </xf>
    <xf numFmtId="0" fontId="6" fillId="0" borderId="4" xfId="0" applyFont="1" applyFill="1" applyBorder="1" applyAlignment="1">
      <alignment horizontal="left" wrapText="1"/>
    </xf>
    <xf numFmtId="3" fontId="6" fillId="0" borderId="1" xfId="5" applyNumberFormat="1" applyFont="1" applyFill="1" applyBorder="1"/>
    <xf numFmtId="0" fontId="5" fillId="0" borderId="1" xfId="4" applyFont="1" applyBorder="1"/>
    <xf numFmtId="3" fontId="6" fillId="0" borderId="1" xfId="4" applyNumberFormat="1" applyFont="1" applyBorder="1" applyAlignment="1">
      <alignment horizontal="right"/>
    </xf>
    <xf numFmtId="0" fontId="6" fillId="0" borderId="1" xfId="4" applyFont="1" applyBorder="1" applyAlignment="1">
      <alignment wrapText="1"/>
    </xf>
    <xf numFmtId="0" fontId="20" fillId="0" borderId="0" xfId="0" applyFont="1" applyFill="1" applyBorder="1"/>
    <xf numFmtId="3" fontId="21" fillId="0" borderId="0" xfId="0" applyNumberFormat="1" applyFont="1" applyFill="1" applyBorder="1"/>
    <xf numFmtId="49" fontId="21" fillId="0" borderId="0" xfId="0" applyNumberFormat="1" applyFont="1" applyFill="1" applyBorder="1"/>
    <xf numFmtId="3" fontId="19" fillId="0" borderId="0" xfId="0" applyNumberFormat="1" applyFont="1" applyFill="1" applyBorder="1"/>
    <xf numFmtId="49" fontId="19" fillId="0" borderId="0" xfId="0" applyNumberFormat="1" applyFont="1" applyFill="1" applyBorder="1" applyAlignment="1">
      <alignment wrapText="1"/>
    </xf>
    <xf numFmtId="3" fontId="6" fillId="2" borderId="10" xfId="6" applyNumberFormat="1" applyFont="1" applyFill="1" applyBorder="1" applyAlignment="1">
      <alignment wrapText="1"/>
    </xf>
    <xf numFmtId="3" fontId="6" fillId="0" borderId="10" xfId="6" applyNumberFormat="1" applyFont="1" applyBorder="1" applyAlignment="1">
      <alignment wrapText="1"/>
    </xf>
    <xf numFmtId="3" fontId="6" fillId="0" borderId="4" xfId="6" applyNumberFormat="1" applyFont="1" applyBorder="1" applyAlignment="1">
      <alignment wrapText="1"/>
    </xf>
    <xf numFmtId="3" fontId="5" fillId="0" borderId="4" xfId="6" applyNumberFormat="1" applyFont="1" applyBorder="1" applyAlignment="1">
      <alignment wrapText="1"/>
    </xf>
    <xf numFmtId="3" fontId="6" fillId="0" borderId="13" xfId="6" applyNumberFormat="1" applyFont="1" applyBorder="1" applyAlignment="1">
      <alignment wrapText="1"/>
    </xf>
    <xf numFmtId="3" fontId="6" fillId="0" borderId="10" xfId="6" applyNumberFormat="1" applyFont="1" applyFill="1" applyBorder="1" applyAlignment="1">
      <alignment wrapText="1"/>
    </xf>
    <xf numFmtId="3" fontId="5" fillId="3" borderId="1" xfId="0" applyNumberFormat="1" applyFont="1" applyFill="1" applyBorder="1" applyAlignment="1">
      <alignment horizontal="right"/>
    </xf>
    <xf numFmtId="3" fontId="5" fillId="0" borderId="1" xfId="4" applyNumberFormat="1" applyFont="1" applyBorder="1"/>
    <xf numFmtId="0" fontId="5" fillId="0" borderId="0" xfId="8" applyFont="1" applyFill="1"/>
    <xf numFmtId="0" fontId="5" fillId="0" borderId="0" xfId="8" applyFont="1" applyFill="1" applyAlignment="1">
      <alignment horizontal="right"/>
    </xf>
    <xf numFmtId="0" fontId="6" fillId="0" borderId="0" xfId="8" applyFont="1" applyFill="1" applyAlignment="1">
      <alignment horizontal="center" wrapText="1"/>
    </xf>
    <xf numFmtId="0" fontId="6" fillId="0" borderId="1" xfId="8" applyFont="1" applyFill="1" applyBorder="1" applyAlignment="1">
      <alignment horizontal="center" vertical="center" wrapText="1"/>
    </xf>
    <xf numFmtId="3" fontId="5" fillId="0" borderId="1" xfId="8" applyNumberFormat="1" applyFont="1" applyFill="1" applyBorder="1"/>
    <xf numFmtId="3" fontId="10" fillId="0" borderId="1" xfId="0" applyNumberFormat="1" applyFont="1" applyFill="1" applyBorder="1" applyAlignment="1">
      <alignment wrapText="1"/>
    </xf>
    <xf numFmtId="0" fontId="6" fillId="0" borderId="1" xfId="8" applyFont="1" applyFill="1" applyBorder="1"/>
    <xf numFmtId="3" fontId="6" fillId="0" borderId="1" xfId="8" applyNumberFormat="1" applyFont="1" applyFill="1" applyBorder="1"/>
    <xf numFmtId="0" fontId="5" fillId="0" borderId="1" xfId="8" applyFont="1" applyFill="1" applyBorder="1"/>
    <xf numFmtId="3" fontId="5" fillId="0" borderId="2" xfId="3" applyNumberFormat="1" applyFont="1" applyBorder="1" applyAlignment="1">
      <alignment horizontal="right" wrapText="1"/>
    </xf>
    <xf numFmtId="3" fontId="5" fillId="0" borderId="1" xfId="4" applyNumberFormat="1" applyFont="1" applyFill="1" applyBorder="1"/>
    <xf numFmtId="0" fontId="5" fillId="0" borderId="1" xfId="7" applyFont="1" applyFill="1" applyBorder="1" applyAlignment="1">
      <alignment horizontal="center"/>
    </xf>
    <xf numFmtId="3" fontId="5" fillId="0" borderId="1" xfId="7" applyNumberFormat="1" applyFont="1" applyFill="1" applyBorder="1"/>
    <xf numFmtId="3" fontId="6" fillId="0" borderId="1" xfId="7" applyNumberFormat="1" applyFont="1" applyFill="1" applyBorder="1"/>
    <xf numFmtId="3" fontId="11" fillId="0" borderId="1" xfId="0" applyNumberFormat="1" applyFont="1" applyFill="1" applyBorder="1" applyAlignment="1">
      <alignment horizontal="right"/>
    </xf>
    <xf numFmtId="3" fontId="10" fillId="0" borderId="1" xfId="0" applyNumberFormat="1" applyFont="1" applyFill="1" applyBorder="1" applyAlignment="1">
      <alignment horizontal="right"/>
    </xf>
    <xf numFmtId="10" fontId="11" fillId="0" borderId="1" xfId="0" applyNumberFormat="1" applyFont="1" applyFill="1" applyBorder="1" applyAlignment="1">
      <alignment horizontal="right"/>
    </xf>
    <xf numFmtId="0" fontId="5" fillId="0" borderId="1" xfId="5" applyFont="1" applyBorder="1"/>
    <xf numFmtId="1" fontId="6" fillId="0" borderId="1" xfId="3" applyNumberFormat="1" applyFont="1" applyBorder="1" applyAlignment="1">
      <alignment horizontal="center" vertical="center" wrapText="1"/>
    </xf>
    <xf numFmtId="0" fontId="12" fillId="0" borderId="0" xfId="6" applyFont="1" applyAlignment="1">
      <alignment horizontal="right" vertical="center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5" fillId="0" borderId="1" xfId="7" applyFont="1" applyFill="1" applyBorder="1" applyAlignment="1">
      <alignment wrapText="1"/>
    </xf>
    <xf numFmtId="0" fontId="6" fillId="0" borderId="0" xfId="0" applyFont="1" applyFill="1" applyAlignment="1"/>
    <xf numFmtId="0" fontId="8" fillId="0" borderId="0" xfId="0" applyFont="1" applyFill="1" applyAlignment="1"/>
    <xf numFmtId="0" fontId="6" fillId="0" borderId="0" xfId="4" applyFont="1" applyAlignment="1"/>
    <xf numFmtId="0" fontId="6" fillId="0" borderId="0" xfId="6" applyFont="1" applyFill="1" applyAlignment="1">
      <alignment vertical="center"/>
    </xf>
    <xf numFmtId="0" fontId="6" fillId="0" borderId="0" xfId="0" applyFont="1" applyAlignment="1"/>
    <xf numFmtId="0" fontId="8" fillId="0" borderId="0" xfId="0" applyFont="1" applyFill="1" applyBorder="1" applyAlignment="1"/>
    <xf numFmtId="0" fontId="8" fillId="0" borderId="0" xfId="0" applyFont="1" applyAlignment="1"/>
    <xf numFmtId="0" fontId="0" fillId="0" borderId="0" xfId="0" applyAlignment="1">
      <alignment vertical="center"/>
    </xf>
    <xf numFmtId="0" fontId="8" fillId="0" borderId="0" xfId="6" applyFont="1" applyFill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/>
    <xf numFmtId="3" fontId="6" fillId="0" borderId="1" xfId="0" applyNumberFormat="1" applyFont="1" applyBorder="1" applyAlignment="1">
      <alignment wrapText="1"/>
    </xf>
    <xf numFmtId="0" fontId="15" fillId="0" borderId="0" xfId="0" applyFont="1" applyFill="1" applyAlignment="1"/>
    <xf numFmtId="0" fontId="15" fillId="0" borderId="0" xfId="0" applyFont="1" applyFill="1" applyAlignment="1">
      <alignment horizontal="center"/>
    </xf>
    <xf numFmtId="0" fontId="16" fillId="0" borderId="0" xfId="0" applyFont="1" applyFill="1"/>
    <xf numFmtId="49" fontId="15" fillId="0" borderId="1" xfId="0" applyNumberFormat="1" applyFont="1" applyFill="1" applyBorder="1" applyAlignment="1">
      <alignment horizontal="center"/>
    </xf>
    <xf numFmtId="49" fontId="15" fillId="0" borderId="3" xfId="0" applyNumberFormat="1" applyFont="1" applyFill="1" applyBorder="1"/>
    <xf numFmtId="49" fontId="15" fillId="0" borderId="1" xfId="0" applyNumberFormat="1" applyFont="1" applyFill="1" applyBorder="1"/>
    <xf numFmtId="3" fontId="16" fillId="0" borderId="1" xfId="0" applyNumberFormat="1" applyFont="1" applyBorder="1" applyAlignment="1">
      <alignment horizontal="left" wrapText="1"/>
    </xf>
    <xf numFmtId="0" fontId="17" fillId="0" borderId="4" xfId="0" applyFont="1" applyFill="1" applyBorder="1" applyAlignment="1">
      <alignment vertical="center" wrapText="1"/>
    </xf>
    <xf numFmtId="0" fontId="16" fillId="0" borderId="4" xfId="0" applyFont="1" applyFill="1" applyBorder="1" applyAlignment="1">
      <alignment vertical="center" wrapText="1"/>
    </xf>
    <xf numFmtId="3" fontId="16" fillId="0" borderId="1" xfId="0" applyNumberFormat="1" applyFont="1" applyBorder="1" applyAlignment="1">
      <alignment horizontal="left" vertical="center" wrapText="1"/>
    </xf>
    <xf numFmtId="3" fontId="15" fillId="0" borderId="1" xfId="0" applyNumberFormat="1" applyFont="1" applyFill="1" applyBorder="1"/>
    <xf numFmtId="0" fontId="17" fillId="0" borderId="4" xfId="0" applyFont="1" applyFill="1" applyBorder="1" applyAlignment="1">
      <alignment wrapText="1"/>
    </xf>
    <xf numFmtId="0" fontId="16" fillId="0" borderId="4" xfId="0" applyFont="1" applyFill="1" applyBorder="1" applyAlignment="1">
      <alignment wrapText="1"/>
    </xf>
    <xf numFmtId="0" fontId="17" fillId="0" borderId="4" xfId="0" applyFont="1" applyFill="1" applyBorder="1" applyAlignment="1"/>
    <xf numFmtId="0" fontId="16" fillId="0" borderId="1" xfId="6" applyFont="1" applyBorder="1" applyAlignment="1">
      <alignment wrapText="1"/>
    </xf>
    <xf numFmtId="3" fontId="16" fillId="0" borderId="1" xfId="0" applyNumberFormat="1" applyFont="1" applyFill="1" applyBorder="1"/>
    <xf numFmtId="3" fontId="5" fillId="0" borderId="4" xfId="0" applyNumberFormat="1" applyFont="1" applyBorder="1" applyAlignment="1">
      <alignment horizontal="left" vertical="center"/>
    </xf>
    <xf numFmtId="0" fontId="5" fillId="0" borderId="1" xfId="5" applyFont="1" applyBorder="1" applyAlignment="1">
      <alignment horizontal="right" vertical="center" wrapText="1"/>
    </xf>
    <xf numFmtId="0" fontId="5" fillId="0" borderId="1" xfId="5" applyFont="1" applyFill="1" applyBorder="1" applyAlignment="1">
      <alignment horizontal="right" vertical="center" wrapText="1"/>
    </xf>
    <xf numFmtId="49" fontId="18" fillId="0" borderId="1" xfId="0" applyNumberFormat="1" applyFont="1" applyBorder="1" applyAlignment="1">
      <alignment wrapText="1"/>
    </xf>
    <xf numFmtId="0" fontId="5" fillId="0" borderId="4" xfId="6" applyFont="1" applyBorder="1" applyAlignment="1">
      <alignment wrapText="1"/>
    </xf>
    <xf numFmtId="0" fontId="5" fillId="0" borderId="1" xfId="0" applyFont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3" fontId="6" fillId="0" borderId="4" xfId="3" applyNumberFormat="1" applyFont="1" applyBorder="1" applyAlignment="1">
      <alignment horizontal="center" vertical="center" wrapText="1"/>
    </xf>
    <xf numFmtId="3" fontId="6" fillId="0" borderId="7" xfId="3" applyNumberFormat="1" applyFont="1" applyBorder="1" applyAlignment="1">
      <alignment horizontal="center" vertical="center" wrapText="1"/>
    </xf>
    <xf numFmtId="3" fontId="6" fillId="0" borderId="5" xfId="3" applyNumberFormat="1" applyFont="1" applyBorder="1" applyAlignment="1">
      <alignment horizontal="center" vertical="center" wrapText="1"/>
    </xf>
    <xf numFmtId="0" fontId="6" fillId="0" borderId="2" xfId="5" applyFont="1" applyBorder="1" applyAlignment="1">
      <alignment horizontal="center" vertical="center" wrapText="1"/>
    </xf>
    <xf numFmtId="0" fontId="6" fillId="0" borderId="3" xfId="5" applyFont="1" applyBorder="1" applyAlignment="1">
      <alignment horizontal="center" vertical="center" wrapText="1"/>
    </xf>
    <xf numFmtId="3" fontId="6" fillId="0" borderId="12" xfId="6" applyNumberFormat="1" applyFont="1" applyBorder="1" applyAlignment="1">
      <alignment horizontal="right" wrapText="1"/>
    </xf>
    <xf numFmtId="0" fontId="6" fillId="0" borderId="1" xfId="6" applyFont="1" applyBorder="1" applyAlignment="1">
      <alignment horizontal="center"/>
    </xf>
    <xf numFmtId="0" fontId="6" fillId="0" borderId="4" xfId="6" applyFont="1" applyBorder="1" applyAlignment="1">
      <alignment horizontal="center"/>
    </xf>
    <xf numFmtId="0" fontId="6" fillId="0" borderId="0" xfId="6" applyFont="1" applyAlignment="1">
      <alignment horizontal="center"/>
    </xf>
    <xf numFmtId="0" fontId="6" fillId="0" borderId="7" xfId="6" applyFont="1" applyBorder="1" applyAlignment="1">
      <alignment horizontal="center"/>
    </xf>
    <xf numFmtId="0" fontId="0" fillId="0" borderId="7" xfId="0" applyBorder="1" applyAlignment="1"/>
    <xf numFmtId="0" fontId="0" fillId="0" borderId="5" xfId="0" applyBorder="1" applyAlignment="1"/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4" xfId="6" applyFont="1" applyBorder="1" applyAlignment="1">
      <alignment horizontal="center" vertical="center" wrapText="1"/>
    </xf>
    <xf numFmtId="0" fontId="6" fillId="0" borderId="7" xfId="6" applyFont="1" applyBorder="1" applyAlignment="1">
      <alignment horizontal="center" vertical="center" wrapText="1"/>
    </xf>
    <xf numFmtId="0" fontId="6" fillId="0" borderId="5" xfId="6" applyFont="1" applyBorder="1" applyAlignment="1">
      <alignment horizontal="center" vertical="center" wrapText="1"/>
    </xf>
    <xf numFmtId="0" fontId="6" fillId="0" borderId="2" xfId="6" applyFont="1" applyBorder="1" applyAlignment="1">
      <alignment horizontal="center" vertical="center" wrapText="1"/>
    </xf>
    <xf numFmtId="0" fontId="6" fillId="0" borderId="3" xfId="6" applyFont="1" applyBorder="1" applyAlignment="1">
      <alignment horizontal="center" vertical="center" wrapText="1"/>
    </xf>
    <xf numFmtId="0" fontId="6" fillId="0" borderId="4" xfId="5" applyFont="1" applyBorder="1" applyAlignment="1">
      <alignment horizontal="center" vertical="center" wrapText="1"/>
    </xf>
    <xf numFmtId="0" fontId="6" fillId="0" borderId="7" xfId="5" applyFont="1" applyBorder="1" applyAlignment="1">
      <alignment horizontal="center" vertical="center" wrapText="1"/>
    </xf>
    <xf numFmtId="0" fontId="6" fillId="0" borderId="5" xfId="5" applyFont="1" applyBorder="1" applyAlignment="1">
      <alignment horizontal="center" vertical="center" wrapText="1"/>
    </xf>
    <xf numFmtId="0" fontId="6" fillId="0" borderId="0" xfId="6" applyFont="1" applyFill="1" applyAlignment="1">
      <alignment horizontal="center" vertical="center"/>
    </xf>
    <xf numFmtId="3" fontId="6" fillId="0" borderId="7" xfId="0" applyNumberFormat="1" applyFont="1" applyBorder="1" applyAlignment="1">
      <alignment horizontal="right" wrapText="1"/>
    </xf>
    <xf numFmtId="0" fontId="8" fillId="0" borderId="0" xfId="6" applyFont="1" applyFill="1" applyAlignment="1">
      <alignment horizontal="right" vertical="center" wrapText="1"/>
    </xf>
    <xf numFmtId="0" fontId="6" fillId="0" borderId="10" xfId="6" applyFont="1" applyBorder="1" applyAlignment="1">
      <alignment horizontal="center"/>
    </xf>
    <xf numFmtId="0" fontId="6" fillId="0" borderId="14" xfId="6" applyFont="1" applyBorder="1" applyAlignment="1">
      <alignment horizontal="center"/>
    </xf>
    <xf numFmtId="0" fontId="6" fillId="0" borderId="1" xfId="5" applyFont="1" applyBorder="1" applyAlignment="1">
      <alignment horizontal="center" vertical="center" wrapText="1"/>
    </xf>
    <xf numFmtId="3" fontId="6" fillId="0" borderId="1" xfId="3" applyNumberFormat="1" applyFont="1" applyBorder="1" applyAlignment="1">
      <alignment horizontal="center" vertical="center" wrapText="1"/>
    </xf>
    <xf numFmtId="3" fontId="6" fillId="0" borderId="1" xfId="6" applyNumberFormat="1" applyFont="1" applyBorder="1" applyAlignment="1">
      <alignment horizontal="right" wrapText="1"/>
    </xf>
    <xf numFmtId="3" fontId="6" fillId="0" borderId="1" xfId="0" applyNumberFormat="1" applyFont="1" applyBorder="1" applyAlignment="1">
      <alignment horizontal="right" wrapText="1"/>
    </xf>
    <xf numFmtId="0" fontId="8" fillId="0" borderId="0" xfId="0" applyFont="1" applyFill="1" applyBorder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8" fillId="0" borderId="0" xfId="0" applyFont="1" applyFill="1" applyBorder="1" applyAlignment="1">
      <alignment horizontal="left"/>
    </xf>
    <xf numFmtId="0" fontId="6" fillId="0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6" fillId="0" borderId="0" xfId="5" applyFont="1" applyFill="1" applyBorder="1" applyAlignment="1">
      <alignment horizontal="center"/>
    </xf>
    <xf numFmtId="0" fontId="6" fillId="0" borderId="0" xfId="5" applyFont="1" applyFill="1" applyAlignment="1">
      <alignment horizontal="center" wrapText="1"/>
    </xf>
    <xf numFmtId="0" fontId="6" fillId="0" borderId="0" xfId="9" applyFont="1" applyBorder="1" applyAlignment="1">
      <alignment horizontal="center"/>
    </xf>
    <xf numFmtId="0" fontId="8" fillId="0" borderId="0" xfId="8" applyFont="1" applyAlignment="1">
      <alignment horizontal="right"/>
    </xf>
    <xf numFmtId="0" fontId="6" fillId="0" borderId="0" xfId="4" applyFont="1" applyFill="1" applyAlignment="1">
      <alignment horizontal="center"/>
    </xf>
    <xf numFmtId="0" fontId="8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center"/>
    </xf>
    <xf numFmtId="0" fontId="8" fillId="0" borderId="0" xfId="6" applyFont="1" applyFill="1" applyAlignment="1">
      <alignment horizontal="right" vertical="center"/>
    </xf>
    <xf numFmtId="0" fontId="12" fillId="0" borderId="0" xfId="6" applyFont="1" applyAlignment="1">
      <alignment horizontal="right" vertical="center"/>
    </xf>
    <xf numFmtId="0" fontId="11" fillId="0" borderId="0" xfId="0" applyFont="1" applyAlignment="1">
      <alignment horizontal="center" vertical="center" wrapText="1"/>
    </xf>
    <xf numFmtId="0" fontId="8" fillId="0" borderId="0" xfId="8" applyFont="1" applyFill="1" applyAlignment="1">
      <alignment horizontal="right"/>
    </xf>
    <xf numFmtId="0" fontId="6" fillId="0" borderId="0" xfId="7" applyFont="1" applyFill="1" applyAlignment="1">
      <alignment horizontal="center"/>
    </xf>
    <xf numFmtId="0" fontId="5" fillId="0" borderId="14" xfId="7" applyFont="1" applyBorder="1" applyAlignment="1">
      <alignment horizontal="right"/>
    </xf>
    <xf numFmtId="0" fontId="6" fillId="0" borderId="2" xfId="7" applyFont="1" applyBorder="1" applyAlignment="1">
      <alignment vertical="center" wrapText="1"/>
    </xf>
    <xf numFmtId="0" fontId="6" fillId="0" borderId="3" xfId="7" applyFont="1" applyBorder="1" applyAlignment="1">
      <alignment vertical="center" wrapText="1"/>
    </xf>
    <xf numFmtId="0" fontId="6" fillId="0" borderId="1" xfId="7" applyFont="1" applyBorder="1" applyAlignment="1">
      <alignment horizontal="center"/>
    </xf>
    <xf numFmtId="0" fontId="6" fillId="0" borderId="2" xfId="7" applyFont="1" applyBorder="1" applyAlignment="1">
      <alignment horizontal="center" vertical="center" wrapText="1"/>
    </xf>
    <xf numFmtId="0" fontId="6" fillId="0" borderId="3" xfId="7" applyFont="1" applyBorder="1" applyAlignment="1">
      <alignment vertical="center"/>
    </xf>
    <xf numFmtId="0" fontId="8" fillId="0" borderId="0" xfId="0" applyFont="1" applyAlignment="1">
      <alignment horizontal="right"/>
    </xf>
    <xf numFmtId="0" fontId="6" fillId="0" borderId="0" xfId="8" applyFont="1" applyFill="1" applyAlignment="1">
      <alignment horizontal="center"/>
    </xf>
    <xf numFmtId="0" fontId="6" fillId="0" borderId="0" xfId="8" applyFont="1" applyFill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wrapText="1"/>
    </xf>
  </cellXfs>
  <cellStyles count="10">
    <cellStyle name="Normál" xfId="0" builtinId="0"/>
    <cellStyle name="Normál 2" xfId="1"/>
    <cellStyle name="Normál 2 3" xfId="2"/>
    <cellStyle name="Normál_1-22.ktgv.táblák" xfId="3"/>
    <cellStyle name="Normál_17. garancia, kez.váll." xfId="4"/>
    <cellStyle name="Normál_2010Költségvetés" xfId="5"/>
    <cellStyle name="Normál_3 évi mérleg" xfId="6"/>
    <cellStyle name="Normál_6Rendelet1-26Mellékletei" xfId="7"/>
    <cellStyle name="Normál_adatlap" xfId="8"/>
    <cellStyle name="Normál_tartalék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V&#233;glegesK&#337;r&#246;stet&#233;tlenrendeletmell&#233;kletetek20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."/>
      <sheetName val="7."/>
      <sheetName val="8."/>
      <sheetName val="9."/>
      <sheetName val="10."/>
      <sheetName val="11."/>
      <sheetName val="12."/>
      <sheetName val="13."/>
      <sheetName val="14."/>
      <sheetName val="15."/>
      <sheetName val="16."/>
    </sheetNames>
    <sheetDataSet>
      <sheetData sheetId="0" refreshError="1"/>
      <sheetData sheetId="1">
        <row r="53">
          <cell r="C53">
            <v>0</v>
          </cell>
          <cell r="D53">
            <v>0</v>
          </cell>
        </row>
      </sheetData>
      <sheetData sheetId="2" refreshError="1"/>
      <sheetData sheetId="3" refreshError="1"/>
      <sheetData sheetId="4">
        <row r="57">
          <cell r="C57">
            <v>0</v>
          </cell>
          <cell r="D57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A1:AH154"/>
  <sheetViews>
    <sheetView view="pageLayout" topLeftCell="R1" zoomScale="50" zoomScaleNormal="70" zoomScalePageLayoutView="50" workbookViewId="0">
      <selection activeCell="AE22" sqref="AE22:AH25"/>
    </sheetView>
  </sheetViews>
  <sheetFormatPr defaultColWidth="8" defaultRowHeight="15.75" x14ac:dyDescent="0.25"/>
  <cols>
    <col min="1" max="1" width="49.7109375" style="29" customWidth="1"/>
    <col min="2" max="2" width="14" style="31" customWidth="1"/>
    <col min="3" max="3" width="9.28515625" style="31" customWidth="1"/>
    <col min="4" max="4" width="9.140625" style="31" customWidth="1"/>
    <col min="5" max="5" width="13.140625" style="31" customWidth="1"/>
    <col min="6" max="6" width="13.7109375" style="29" customWidth="1"/>
    <col min="7" max="7" width="9.5703125" style="40" customWidth="1"/>
    <col min="8" max="8" width="8.42578125" style="29" customWidth="1"/>
    <col min="9" max="9" width="13.5703125" style="29" customWidth="1"/>
    <col min="10" max="10" width="13.85546875" style="29" customWidth="1"/>
    <col min="11" max="11" width="9.28515625" style="29" customWidth="1"/>
    <col min="12" max="12" width="8.42578125" style="29" customWidth="1"/>
    <col min="13" max="13" width="13.7109375" style="29" customWidth="1"/>
    <col min="14" max="14" width="13.5703125" style="29" customWidth="1"/>
    <col min="15" max="15" width="9.85546875" style="29" customWidth="1"/>
    <col min="16" max="16" width="8.7109375" style="29" customWidth="1"/>
    <col min="17" max="17" width="13.42578125" style="29" customWidth="1"/>
    <col min="18" max="18" width="35.7109375" style="29" customWidth="1"/>
    <col min="19" max="19" width="10.7109375" style="29" customWidth="1"/>
    <col min="20" max="20" width="9.28515625" style="29" customWidth="1"/>
    <col min="21" max="21" width="8.28515625" style="29" customWidth="1"/>
    <col min="22" max="22" width="11.140625" style="29" customWidth="1"/>
    <col min="23" max="23" width="13.85546875" style="29" bestFit="1" customWidth="1"/>
    <col min="24" max="24" width="10.140625" style="29" customWidth="1"/>
    <col min="25" max="25" width="9.85546875" style="29" customWidth="1"/>
    <col min="26" max="26" width="13.28515625" style="29" customWidth="1"/>
    <col min="27" max="27" width="13.85546875" style="29" bestFit="1" customWidth="1"/>
    <col min="28" max="28" width="8.7109375" style="29" customWidth="1"/>
    <col min="29" max="29" width="9" style="29" customWidth="1"/>
    <col min="30" max="30" width="13.85546875" style="29" bestFit="1" customWidth="1"/>
    <col min="31" max="31" width="14.28515625" style="29" customWidth="1"/>
    <col min="32" max="32" width="9.5703125" style="29" customWidth="1"/>
    <col min="33" max="33" width="8.42578125" style="29" customWidth="1"/>
    <col min="34" max="34" width="13.28515625" style="29" customWidth="1"/>
    <col min="35" max="16384" width="8" style="29"/>
  </cols>
  <sheetData>
    <row r="1" spans="1:34" ht="31.5" customHeight="1" x14ac:dyDescent="0.25">
      <c r="A1" s="285" t="s">
        <v>215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  <c r="N1" s="285"/>
      <c r="O1" s="285"/>
      <c r="P1" s="285"/>
      <c r="Q1" s="285"/>
      <c r="R1" s="285"/>
      <c r="S1" s="285"/>
      <c r="T1" s="285"/>
      <c r="U1" s="285"/>
      <c r="V1" s="285"/>
      <c r="W1" s="285"/>
      <c r="X1" s="285"/>
      <c r="Y1" s="285"/>
      <c r="Z1" s="285"/>
      <c r="AA1" s="285"/>
      <c r="AB1" s="285"/>
      <c r="AC1" s="285"/>
      <c r="AD1" s="285"/>
    </row>
    <row r="2" spans="1:34" x14ac:dyDescent="0.25">
      <c r="A2" s="283" t="s">
        <v>218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W2" s="283"/>
      <c r="X2" s="283"/>
      <c r="Y2" s="283"/>
      <c r="Z2" s="283"/>
      <c r="AA2" s="283"/>
      <c r="AB2" s="283"/>
      <c r="AC2" s="283"/>
      <c r="AD2" s="283"/>
    </row>
    <row r="3" spans="1:34" ht="15" customHeight="1" x14ac:dyDescent="0.25">
      <c r="A3" s="269" t="s">
        <v>194</v>
      </c>
      <c r="B3" s="269"/>
      <c r="C3" s="269"/>
      <c r="D3" s="269"/>
      <c r="E3" s="269"/>
      <c r="F3" s="269"/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69"/>
      <c r="R3" s="269"/>
      <c r="S3" s="269"/>
      <c r="T3" s="269"/>
      <c r="U3" s="269"/>
      <c r="V3" s="269"/>
      <c r="W3" s="269"/>
      <c r="X3" s="269"/>
      <c r="Y3" s="269"/>
      <c r="Z3" s="269"/>
      <c r="AA3" s="269"/>
      <c r="AB3" s="269"/>
      <c r="AC3" s="269"/>
      <c r="AD3" s="269"/>
    </row>
    <row r="4" spans="1:34" x14ac:dyDescent="0.25">
      <c r="A4" s="269" t="s">
        <v>255</v>
      </c>
      <c r="B4" s="269"/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69"/>
      <c r="T4" s="269"/>
      <c r="U4" s="269"/>
      <c r="V4" s="269"/>
      <c r="W4" s="269"/>
      <c r="X4" s="269"/>
      <c r="Y4" s="269"/>
      <c r="Z4" s="269"/>
      <c r="AA4" s="269"/>
      <c r="AB4" s="269"/>
      <c r="AC4" s="269"/>
      <c r="AD4" s="269"/>
    </row>
    <row r="5" spans="1:34" x14ac:dyDescent="0.25">
      <c r="A5" s="26"/>
      <c r="B5" s="26"/>
      <c r="C5" s="26"/>
      <c r="D5" s="26"/>
      <c r="E5" s="26"/>
      <c r="F5" s="26"/>
      <c r="G5" s="26"/>
      <c r="H5" s="26"/>
      <c r="I5" s="26"/>
      <c r="J5" s="26"/>
    </row>
    <row r="6" spans="1:34" ht="13.5" customHeight="1" x14ac:dyDescent="0.25">
      <c r="F6" s="32"/>
      <c r="G6" s="13"/>
      <c r="H6" s="33"/>
      <c r="AD6" s="19"/>
    </row>
    <row r="7" spans="1:34" x14ac:dyDescent="0.25">
      <c r="A7" s="268" t="s">
        <v>17</v>
      </c>
      <c r="B7" s="270"/>
      <c r="C7" s="270"/>
      <c r="D7" s="270"/>
      <c r="E7" s="270"/>
      <c r="F7" s="270"/>
      <c r="G7" s="270"/>
      <c r="H7" s="270"/>
      <c r="I7" s="270"/>
      <c r="J7" s="270"/>
      <c r="K7" s="270"/>
      <c r="L7" s="270"/>
      <c r="M7" s="270"/>
      <c r="N7" s="273"/>
      <c r="O7" s="273"/>
      <c r="P7" s="273"/>
      <c r="Q7" s="274"/>
      <c r="R7" s="268" t="s">
        <v>8</v>
      </c>
      <c r="S7" s="270"/>
      <c r="T7" s="270"/>
      <c r="U7" s="270"/>
      <c r="V7" s="270"/>
      <c r="W7" s="270"/>
      <c r="X7" s="270"/>
      <c r="Y7" s="270"/>
      <c r="Z7" s="270"/>
      <c r="AA7" s="270"/>
      <c r="AB7" s="270"/>
      <c r="AC7" s="270"/>
      <c r="AD7" s="270"/>
      <c r="AE7" s="271"/>
      <c r="AF7" s="271"/>
      <c r="AG7" s="271"/>
      <c r="AH7" s="272"/>
    </row>
    <row r="8" spans="1:34" x14ac:dyDescent="0.25">
      <c r="A8" s="286" t="s">
        <v>18</v>
      </c>
      <c r="B8" s="287"/>
      <c r="C8" s="287"/>
      <c r="D8" s="287"/>
      <c r="E8" s="287"/>
      <c r="F8" s="287"/>
      <c r="G8" s="287"/>
      <c r="H8" s="287"/>
      <c r="I8" s="287"/>
      <c r="J8" s="287"/>
      <c r="K8" s="287"/>
      <c r="L8" s="287"/>
      <c r="M8" s="287"/>
      <c r="N8" s="287"/>
      <c r="O8" s="287"/>
      <c r="P8" s="287"/>
      <c r="Q8" s="287"/>
      <c r="R8" s="287"/>
      <c r="S8" s="287"/>
      <c r="T8" s="287"/>
      <c r="U8" s="287"/>
      <c r="V8" s="287"/>
      <c r="W8" s="287"/>
      <c r="X8" s="287"/>
      <c r="Y8" s="287"/>
      <c r="Z8" s="287"/>
      <c r="AA8" s="287"/>
      <c r="AB8" s="287"/>
      <c r="AC8" s="287"/>
      <c r="AD8" s="287"/>
    </row>
    <row r="9" spans="1:34" s="46" customFormat="1" ht="36" customHeight="1" x14ac:dyDescent="0.2">
      <c r="A9" s="149" t="s">
        <v>9</v>
      </c>
      <c r="B9" s="261" t="s">
        <v>264</v>
      </c>
      <c r="C9" s="262"/>
      <c r="D9" s="263"/>
      <c r="E9" s="264" t="s">
        <v>11</v>
      </c>
      <c r="F9" s="261" t="s">
        <v>265</v>
      </c>
      <c r="G9" s="262"/>
      <c r="H9" s="263"/>
      <c r="I9" s="264" t="s">
        <v>11</v>
      </c>
      <c r="J9" s="261" t="s">
        <v>216</v>
      </c>
      <c r="K9" s="262"/>
      <c r="L9" s="263"/>
      <c r="M9" s="264" t="s">
        <v>11</v>
      </c>
      <c r="N9" s="280" t="s">
        <v>237</v>
      </c>
      <c r="O9" s="281"/>
      <c r="P9" s="282"/>
      <c r="Q9" s="264" t="s">
        <v>238</v>
      </c>
      <c r="R9" s="149" t="s">
        <v>9</v>
      </c>
      <c r="S9" s="261" t="s">
        <v>266</v>
      </c>
      <c r="T9" s="262"/>
      <c r="U9" s="263"/>
      <c r="V9" s="264" t="s">
        <v>11</v>
      </c>
      <c r="W9" s="261" t="s">
        <v>267</v>
      </c>
      <c r="X9" s="262"/>
      <c r="Y9" s="263"/>
      <c r="Z9" s="264" t="s">
        <v>11</v>
      </c>
      <c r="AA9" s="261" t="s">
        <v>217</v>
      </c>
      <c r="AB9" s="262"/>
      <c r="AC9" s="263"/>
      <c r="AD9" s="264" t="s">
        <v>11</v>
      </c>
      <c r="AE9" s="275" t="s">
        <v>241</v>
      </c>
      <c r="AF9" s="276"/>
      <c r="AG9" s="277"/>
      <c r="AH9" s="278" t="s">
        <v>11</v>
      </c>
    </row>
    <row r="10" spans="1:34" s="46" customFormat="1" x14ac:dyDescent="0.2">
      <c r="A10" s="70" t="s">
        <v>25</v>
      </c>
      <c r="B10" s="42" t="s">
        <v>22</v>
      </c>
      <c r="C10" s="57" t="s">
        <v>23</v>
      </c>
      <c r="D10" s="69" t="s">
        <v>24</v>
      </c>
      <c r="E10" s="265"/>
      <c r="F10" s="42" t="s">
        <v>22</v>
      </c>
      <c r="G10" s="57" t="s">
        <v>23</v>
      </c>
      <c r="H10" s="69" t="s">
        <v>24</v>
      </c>
      <c r="I10" s="265"/>
      <c r="J10" s="42" t="s">
        <v>22</v>
      </c>
      <c r="K10" s="57" t="s">
        <v>23</v>
      </c>
      <c r="L10" s="69" t="s">
        <v>24</v>
      </c>
      <c r="M10" s="265"/>
      <c r="N10" s="57" t="s">
        <v>239</v>
      </c>
      <c r="O10" s="57" t="s">
        <v>240</v>
      </c>
      <c r="P10" s="57" t="s">
        <v>24</v>
      </c>
      <c r="Q10" s="265"/>
      <c r="R10" s="70" t="s">
        <v>25</v>
      </c>
      <c r="S10" s="42" t="s">
        <v>22</v>
      </c>
      <c r="T10" s="57" t="s">
        <v>23</v>
      </c>
      <c r="U10" s="69" t="s">
        <v>24</v>
      </c>
      <c r="V10" s="265"/>
      <c r="W10" s="42" t="s">
        <v>22</v>
      </c>
      <c r="X10" s="57" t="s">
        <v>23</v>
      </c>
      <c r="Y10" s="69" t="s">
        <v>24</v>
      </c>
      <c r="Z10" s="265"/>
      <c r="AA10" s="42" t="s">
        <v>22</v>
      </c>
      <c r="AB10" s="57" t="s">
        <v>23</v>
      </c>
      <c r="AC10" s="69" t="s">
        <v>24</v>
      </c>
      <c r="AD10" s="265"/>
      <c r="AE10" s="149" t="s">
        <v>239</v>
      </c>
      <c r="AF10" s="149" t="s">
        <v>240</v>
      </c>
      <c r="AG10" s="149" t="s">
        <v>24</v>
      </c>
      <c r="AH10" s="279"/>
    </row>
    <row r="11" spans="1:34" s="35" customFormat="1" ht="24" customHeight="1" x14ac:dyDescent="0.25">
      <c r="A11" s="87" t="s">
        <v>57</v>
      </c>
      <c r="B11" s="150">
        <v>5523353</v>
      </c>
      <c r="C11" s="150">
        <v>0</v>
      </c>
      <c r="D11" s="150">
        <v>0</v>
      </c>
      <c r="E11" s="150">
        <f t="shared" ref="E11:E16" si="0">B11+C11+D11</f>
        <v>5523353</v>
      </c>
      <c r="J11" s="150">
        <v>1200000</v>
      </c>
      <c r="K11" s="150">
        <f>'2'!C16</f>
        <v>0</v>
      </c>
      <c r="L11" s="150">
        <f>'2'!D16</f>
        <v>0</v>
      </c>
      <c r="M11" s="150">
        <f t="shared" ref="M11:M16" si="1">SUM(J11:L11)</f>
        <v>1200000</v>
      </c>
      <c r="N11" s="150" t="e">
        <f>(#REF!)</f>
        <v>#REF!</v>
      </c>
      <c r="O11" s="150">
        <v>0</v>
      </c>
      <c r="P11" s="150">
        <v>0</v>
      </c>
      <c r="Q11" s="150" t="e">
        <f>N11+O11+P11</f>
        <v>#REF!</v>
      </c>
      <c r="R11" s="151" t="s">
        <v>144</v>
      </c>
      <c r="S11" s="34">
        <v>27541</v>
      </c>
      <c r="T11" s="34">
        <v>0</v>
      </c>
      <c r="U11" s="34">
        <v>0</v>
      </c>
      <c r="V11" s="34">
        <v>27541</v>
      </c>
      <c r="W11" s="34">
        <v>25863002</v>
      </c>
      <c r="X11" s="34">
        <v>0</v>
      </c>
      <c r="Y11" s="34">
        <v>0</v>
      </c>
      <c r="Z11" s="34">
        <v>25863002</v>
      </c>
      <c r="AA11" s="34">
        <v>13600643</v>
      </c>
      <c r="AB11" s="34">
        <f>'5'!C13</f>
        <v>0</v>
      </c>
      <c r="AC11" s="34">
        <f>'5'!D13</f>
        <v>0</v>
      </c>
      <c r="AD11" s="197">
        <f>SUM(AA11:AC11)</f>
        <v>13600643</v>
      </c>
      <c r="AE11" s="34">
        <v>11599730</v>
      </c>
      <c r="AF11" s="34">
        <f>'5'!G13</f>
        <v>0</v>
      </c>
      <c r="AG11" s="34">
        <f>'5'!H13</f>
        <v>0</v>
      </c>
      <c r="AH11" s="34">
        <f>SUM(AE11:AG11)</f>
        <v>11599730</v>
      </c>
    </row>
    <row r="12" spans="1:34" s="35" customFormat="1" ht="34.5" customHeight="1" x14ac:dyDescent="0.25">
      <c r="A12" s="96" t="s">
        <v>105</v>
      </c>
      <c r="B12" s="34">
        <v>22449784</v>
      </c>
      <c r="C12" s="34">
        <v>0</v>
      </c>
      <c r="D12" s="34">
        <v>0</v>
      </c>
      <c r="E12" s="150">
        <f t="shared" si="0"/>
        <v>22449784</v>
      </c>
      <c r="J12" s="34">
        <v>1200000</v>
      </c>
      <c r="K12" s="34">
        <f>'2'!C18</f>
        <v>0</v>
      </c>
      <c r="L12" s="34">
        <f>'2'!D18</f>
        <v>0</v>
      </c>
      <c r="M12" s="150">
        <f t="shared" si="1"/>
        <v>1200000</v>
      </c>
      <c r="N12" s="144" t="e">
        <f>(#REF!)</f>
        <v>#REF!</v>
      </c>
      <c r="O12" s="150">
        <v>0</v>
      </c>
      <c r="P12" s="150">
        <v>0</v>
      </c>
      <c r="Q12" s="150" t="e">
        <f>SUM(N12:P12)</f>
        <v>#REF!</v>
      </c>
      <c r="R12" s="151" t="s">
        <v>120</v>
      </c>
      <c r="S12" s="34">
        <v>4919</v>
      </c>
      <c r="T12" s="34">
        <v>0</v>
      </c>
      <c r="U12" s="34">
        <v>0</v>
      </c>
      <c r="V12" s="34">
        <v>4919</v>
      </c>
      <c r="W12" s="34">
        <v>4363884</v>
      </c>
      <c r="X12" s="34">
        <v>0</v>
      </c>
      <c r="Y12" s="34">
        <v>0</v>
      </c>
      <c r="Z12" s="34">
        <v>4363884</v>
      </c>
      <c r="AA12" s="34">
        <v>3061239</v>
      </c>
      <c r="AB12" s="34">
        <f>'5'!C17</f>
        <v>0</v>
      </c>
      <c r="AC12" s="34">
        <f>'5'!D17</f>
        <v>0</v>
      </c>
      <c r="AD12" s="197">
        <f t="shared" ref="AD12:AD18" si="2">SUM(AA12:AC12)</f>
        <v>3061239</v>
      </c>
      <c r="AE12" s="34" t="e">
        <f>(#REF!)</f>
        <v>#REF!</v>
      </c>
      <c r="AF12" s="34">
        <f>'5'!G17</f>
        <v>0</v>
      </c>
      <c r="AG12" s="34">
        <f>'5'!H17</f>
        <v>0</v>
      </c>
      <c r="AH12" s="34" t="e">
        <f t="shared" ref="AH12:AH18" si="3">SUM(AE12:AG12)</f>
        <v>#REF!</v>
      </c>
    </row>
    <row r="13" spans="1:34" s="35" customFormat="1" ht="23.25" customHeight="1" x14ac:dyDescent="0.25">
      <c r="A13" s="152" t="s">
        <v>106</v>
      </c>
      <c r="B13" s="34">
        <v>62282561</v>
      </c>
      <c r="C13" s="34">
        <v>0</v>
      </c>
      <c r="D13" s="34">
        <v>0</v>
      </c>
      <c r="E13" s="150">
        <f t="shared" si="0"/>
        <v>62282561</v>
      </c>
      <c r="J13" s="34">
        <v>55300000</v>
      </c>
      <c r="K13" s="34">
        <f>'2'!C26</f>
        <v>0</v>
      </c>
      <c r="L13" s="34">
        <f>'2'!D26</f>
        <v>0</v>
      </c>
      <c r="M13" s="150">
        <f t="shared" si="1"/>
        <v>55300000</v>
      </c>
      <c r="N13" s="150" t="e">
        <f>(#REF!)</f>
        <v>#REF!</v>
      </c>
      <c r="O13" s="150">
        <v>0</v>
      </c>
      <c r="P13" s="150">
        <v>0</v>
      </c>
      <c r="Q13" s="150" t="e">
        <f>SUM(N13:P13)</f>
        <v>#REF!</v>
      </c>
      <c r="R13" s="151" t="s">
        <v>121</v>
      </c>
      <c r="S13" s="34">
        <v>25468</v>
      </c>
      <c r="T13" s="34">
        <v>0</v>
      </c>
      <c r="U13" s="34">
        <v>0</v>
      </c>
      <c r="V13" s="34">
        <v>25468</v>
      </c>
      <c r="W13" s="34">
        <v>23417884</v>
      </c>
      <c r="X13" s="34">
        <v>0</v>
      </c>
      <c r="Y13" s="34">
        <v>0</v>
      </c>
      <c r="Z13" s="34">
        <v>23417884</v>
      </c>
      <c r="AA13" s="34">
        <v>27191988</v>
      </c>
      <c r="AB13" s="34">
        <f>'5'!C29</f>
        <v>0</v>
      </c>
      <c r="AC13" s="34">
        <f>'5'!D29</f>
        <v>0</v>
      </c>
      <c r="AD13" s="197">
        <f t="shared" si="2"/>
        <v>27191988</v>
      </c>
      <c r="AE13" s="34">
        <v>25393350</v>
      </c>
      <c r="AF13" s="34">
        <f>'5'!G29</f>
        <v>0</v>
      </c>
      <c r="AG13" s="34">
        <f>'5'!H29</f>
        <v>0</v>
      </c>
      <c r="AH13" s="34">
        <f t="shared" si="3"/>
        <v>25393350</v>
      </c>
    </row>
    <row r="14" spans="1:34" s="35" customFormat="1" ht="30.75" customHeight="1" x14ac:dyDescent="0.25">
      <c r="A14" s="92" t="s">
        <v>107</v>
      </c>
      <c r="B14" s="34">
        <v>66305261</v>
      </c>
      <c r="C14" s="34">
        <v>0</v>
      </c>
      <c r="D14" s="34">
        <v>0</v>
      </c>
      <c r="E14" s="150">
        <f t="shared" si="0"/>
        <v>66305261</v>
      </c>
      <c r="J14" s="34">
        <v>55400000</v>
      </c>
      <c r="K14" s="34">
        <f>'2'!C28</f>
        <v>0</v>
      </c>
      <c r="L14" s="34">
        <v>0</v>
      </c>
      <c r="M14" s="24">
        <f t="shared" si="1"/>
        <v>55400000</v>
      </c>
      <c r="N14" s="195" t="e">
        <f>(#REF!)</f>
        <v>#REF!</v>
      </c>
      <c r="O14" s="195">
        <v>0</v>
      </c>
      <c r="P14" s="195">
        <v>0</v>
      </c>
      <c r="Q14" s="24" t="e">
        <f>SUM(N14:P14)</f>
        <v>#REF!</v>
      </c>
      <c r="R14" s="72" t="s">
        <v>122</v>
      </c>
      <c r="S14" s="34">
        <v>2499</v>
      </c>
      <c r="T14" s="34">
        <v>0</v>
      </c>
      <c r="U14" s="34">
        <v>0</v>
      </c>
      <c r="V14" s="34">
        <v>2499</v>
      </c>
      <c r="W14" s="34">
        <v>1223121</v>
      </c>
      <c r="X14" s="34">
        <v>0</v>
      </c>
      <c r="Y14" s="34">
        <v>0</v>
      </c>
      <c r="Z14" s="34">
        <v>1223121</v>
      </c>
      <c r="AA14" s="34">
        <v>200000</v>
      </c>
      <c r="AB14" s="34">
        <f>'5'!C31</f>
        <v>0</v>
      </c>
      <c r="AC14" s="34">
        <f>'5'!D31</f>
        <v>0</v>
      </c>
      <c r="AD14" s="197">
        <f t="shared" si="2"/>
        <v>200000</v>
      </c>
      <c r="AE14" s="34" t="e">
        <f>(#REF!)</f>
        <v>#REF!</v>
      </c>
      <c r="AF14" s="34">
        <f>'5'!G31</f>
        <v>0</v>
      </c>
      <c r="AG14" s="34">
        <f>'5'!H31</f>
        <v>0</v>
      </c>
      <c r="AH14" s="34" t="e">
        <f t="shared" si="3"/>
        <v>#REF!</v>
      </c>
    </row>
    <row r="15" spans="1:34" s="35" customFormat="1" ht="26.25" customHeight="1" x14ac:dyDescent="0.25">
      <c r="A15" s="94" t="s">
        <v>108</v>
      </c>
      <c r="B15" s="34">
        <v>18392131</v>
      </c>
      <c r="C15" s="34">
        <v>0</v>
      </c>
      <c r="D15" s="34">
        <v>0</v>
      </c>
      <c r="E15" s="150">
        <f t="shared" si="0"/>
        <v>18392131</v>
      </c>
      <c r="J15" s="34">
        <v>19124410</v>
      </c>
      <c r="K15" s="34">
        <f>'2'!C39</f>
        <v>0</v>
      </c>
      <c r="L15" s="34">
        <f>'2'!D39</f>
        <v>0</v>
      </c>
      <c r="M15" s="24">
        <f t="shared" si="1"/>
        <v>19124410</v>
      </c>
      <c r="N15" s="200">
        <v>15918846</v>
      </c>
      <c r="O15" s="195">
        <v>0</v>
      </c>
      <c r="P15" s="195">
        <v>0</v>
      </c>
      <c r="Q15" s="24">
        <f>SUM(N15:P15)</f>
        <v>15918846</v>
      </c>
      <c r="R15" s="72" t="s">
        <v>123</v>
      </c>
      <c r="S15" s="34">
        <v>101</v>
      </c>
      <c r="T15" s="34">
        <v>0</v>
      </c>
      <c r="U15" s="34">
        <v>0</v>
      </c>
      <c r="V15" s="34">
        <v>101</v>
      </c>
      <c r="W15" s="34">
        <v>601393</v>
      </c>
      <c r="X15" s="34">
        <v>0</v>
      </c>
      <c r="Y15" s="34">
        <v>0</v>
      </c>
      <c r="Z15" s="34">
        <v>601393</v>
      </c>
      <c r="AA15" s="34">
        <v>69472388</v>
      </c>
      <c r="AB15" s="34">
        <f>'5'!C37</f>
        <v>0</v>
      </c>
      <c r="AC15" s="34">
        <f>'5'!D37</f>
        <v>0</v>
      </c>
      <c r="AD15" s="197">
        <f t="shared" si="2"/>
        <v>69472388</v>
      </c>
      <c r="AE15" s="34">
        <f>SUM(AE16:AE18)</f>
        <v>121426613</v>
      </c>
      <c r="AF15" s="34">
        <f>'5'!G37</f>
        <v>0</v>
      </c>
      <c r="AG15" s="34">
        <f>'5'!H37</f>
        <v>0</v>
      </c>
      <c r="AH15" s="34">
        <f t="shared" si="3"/>
        <v>121426613</v>
      </c>
    </row>
    <row r="16" spans="1:34" s="35" customFormat="1" ht="27.75" customHeight="1" x14ac:dyDescent="0.25">
      <c r="A16" s="92" t="s">
        <v>109</v>
      </c>
      <c r="B16" s="34">
        <v>0</v>
      </c>
      <c r="C16" s="34">
        <v>0</v>
      </c>
      <c r="D16" s="34">
        <v>0</v>
      </c>
      <c r="E16" s="150">
        <f t="shared" si="0"/>
        <v>0</v>
      </c>
      <c r="J16" s="34">
        <f>'2'!B47</f>
        <v>0</v>
      </c>
      <c r="K16" s="34">
        <f>'2'!C47</f>
        <v>0</v>
      </c>
      <c r="L16" s="34">
        <f>'2'!D47</f>
        <v>0</v>
      </c>
      <c r="M16" s="24">
        <f t="shared" si="1"/>
        <v>0</v>
      </c>
      <c r="N16" s="24">
        <v>0</v>
      </c>
      <c r="O16" s="24">
        <v>0</v>
      </c>
      <c r="P16" s="24">
        <v>0</v>
      </c>
      <c r="Q16" s="24">
        <f>SUM(N16:P16)</f>
        <v>0</v>
      </c>
      <c r="R16" s="37" t="s">
        <v>195</v>
      </c>
      <c r="S16" s="47">
        <v>0</v>
      </c>
      <c r="T16" s="47">
        <v>0</v>
      </c>
      <c r="U16" s="47">
        <v>0</v>
      </c>
      <c r="V16" s="47">
        <v>0</v>
      </c>
      <c r="W16" s="34">
        <v>0</v>
      </c>
      <c r="X16" s="47">
        <v>0</v>
      </c>
      <c r="Y16" s="47">
        <v>0</v>
      </c>
      <c r="Z16" s="34">
        <v>0</v>
      </c>
      <c r="AA16" s="47">
        <v>68672388</v>
      </c>
      <c r="AB16" s="47">
        <v>0</v>
      </c>
      <c r="AC16" s="47">
        <f>SUM(AC17:AC18)</f>
        <v>0</v>
      </c>
      <c r="AD16" s="198">
        <f t="shared" si="2"/>
        <v>68672388</v>
      </c>
      <c r="AE16" s="47">
        <v>930000</v>
      </c>
      <c r="AF16" s="47">
        <v>0</v>
      </c>
      <c r="AG16" s="47">
        <f>SUM(AG17:AG18)</f>
        <v>0</v>
      </c>
      <c r="AH16" s="47">
        <f t="shared" si="3"/>
        <v>930000</v>
      </c>
    </row>
    <row r="17" spans="1:34" s="35" customFormat="1" ht="13.5" customHeight="1" x14ac:dyDescent="0.25">
      <c r="A17" s="37"/>
      <c r="B17" s="47"/>
      <c r="C17" s="47"/>
      <c r="D17" s="47"/>
      <c r="E17" s="24"/>
      <c r="J17" s="47"/>
      <c r="K17" s="47"/>
      <c r="L17" s="47"/>
      <c r="M17" s="24"/>
      <c r="N17" s="24"/>
      <c r="O17" s="24"/>
      <c r="P17" s="24"/>
      <c r="Q17" s="24"/>
      <c r="R17" s="37" t="s">
        <v>126</v>
      </c>
      <c r="S17" s="117"/>
      <c r="T17" s="117"/>
      <c r="U17" s="117"/>
      <c r="V17" s="47"/>
      <c r="W17" s="117"/>
      <c r="X17" s="117"/>
      <c r="Y17" s="117"/>
      <c r="Z17" s="47"/>
      <c r="AA17" s="117">
        <v>30027782</v>
      </c>
      <c r="AB17" s="117">
        <f>'5'!C33</f>
        <v>0</v>
      </c>
      <c r="AC17" s="117">
        <f>'5'!D33</f>
        <v>0</v>
      </c>
      <c r="AD17" s="198">
        <f t="shared" si="2"/>
        <v>30027782</v>
      </c>
      <c r="AE17" s="117">
        <v>21200000</v>
      </c>
      <c r="AF17" s="117">
        <f>'5'!G33</f>
        <v>0</v>
      </c>
      <c r="AG17" s="117">
        <f>'5'!H33</f>
        <v>0</v>
      </c>
      <c r="AH17" s="47">
        <f t="shared" si="3"/>
        <v>21200000</v>
      </c>
    </row>
    <row r="18" spans="1:34" s="35" customFormat="1" ht="16.5" customHeight="1" x14ac:dyDescent="0.25">
      <c r="A18" s="37"/>
      <c r="B18" s="34"/>
      <c r="C18" s="34"/>
      <c r="D18" s="34"/>
      <c r="E18" s="24"/>
      <c r="J18" s="34"/>
      <c r="K18" s="34"/>
      <c r="L18" s="34"/>
      <c r="M18" s="24"/>
      <c r="N18" s="24"/>
      <c r="O18" s="24"/>
      <c r="P18" s="24"/>
      <c r="Q18" s="24"/>
      <c r="R18" s="37" t="s">
        <v>125</v>
      </c>
      <c r="S18" s="117"/>
      <c r="T18" s="117"/>
      <c r="U18" s="117"/>
      <c r="V18" s="47"/>
      <c r="W18" s="117"/>
      <c r="X18" s="117"/>
      <c r="Y18" s="117"/>
      <c r="Z18" s="47"/>
      <c r="AA18" s="117">
        <v>38644606</v>
      </c>
      <c r="AB18" s="117">
        <f>'5'!C34</f>
        <v>0</v>
      </c>
      <c r="AC18" s="117">
        <f>'5'!D34</f>
        <v>0</v>
      </c>
      <c r="AD18" s="198">
        <f t="shared" si="2"/>
        <v>38644606</v>
      </c>
      <c r="AE18" s="117">
        <v>99296613</v>
      </c>
      <c r="AF18" s="117">
        <f>'5'!G34</f>
        <v>0</v>
      </c>
      <c r="AG18" s="117">
        <f>'5'!H34</f>
        <v>0</v>
      </c>
      <c r="AH18" s="47">
        <f t="shared" si="3"/>
        <v>99296613</v>
      </c>
    </row>
    <row r="19" spans="1:34" s="48" customFormat="1" ht="39" customHeight="1" x14ac:dyDescent="0.25">
      <c r="A19" s="36" t="s">
        <v>115</v>
      </c>
      <c r="B19" s="34">
        <f>B12+B14+B15+B16</f>
        <v>107147176</v>
      </c>
      <c r="C19" s="34"/>
      <c r="D19" s="34"/>
      <c r="E19" s="34">
        <f>E12+E14+E15+E16</f>
        <v>107147176</v>
      </c>
      <c r="J19" s="34">
        <f>J12+J14+J15+J16</f>
        <v>75724410</v>
      </c>
      <c r="K19" s="34">
        <f>K12+K14+K15+K16</f>
        <v>0</v>
      </c>
      <c r="L19" s="34">
        <f>L12+L14+L15+L16</f>
        <v>0</v>
      </c>
      <c r="M19" s="34">
        <f>M12+M14+M15+M16</f>
        <v>75724410</v>
      </c>
      <c r="N19" s="34" t="e">
        <f>N12+N14+N15+N16</f>
        <v>#REF!</v>
      </c>
      <c r="O19" s="34"/>
      <c r="P19" s="34"/>
      <c r="Q19" s="34" t="e">
        <f>Q12+Q14+Q15+Q16</f>
        <v>#REF!</v>
      </c>
      <c r="R19" s="36" t="s">
        <v>127</v>
      </c>
      <c r="S19" s="34">
        <f>S11+S12+S13+S14+S15</f>
        <v>60528</v>
      </c>
      <c r="T19" s="34">
        <v>0</v>
      </c>
      <c r="U19" s="34">
        <v>0</v>
      </c>
      <c r="V19" s="34">
        <f>V11+V12+V13+V14+V15</f>
        <v>60528</v>
      </c>
      <c r="W19" s="34">
        <f>SUM(W11,W12,W13,W14,W15,)</f>
        <v>55469284</v>
      </c>
      <c r="X19" s="34">
        <v>0</v>
      </c>
      <c r="Y19" s="34">
        <v>0</v>
      </c>
      <c r="Z19" s="34">
        <f>SUM(Z11:Z18)</f>
        <v>55469284</v>
      </c>
      <c r="AA19" s="34">
        <f t="shared" ref="AA19:AH19" si="4">AA11+AA12+AA13+AA14+AA15</f>
        <v>113526258</v>
      </c>
      <c r="AB19" s="34">
        <f t="shared" si="4"/>
        <v>0</v>
      </c>
      <c r="AC19" s="34">
        <f t="shared" si="4"/>
        <v>0</v>
      </c>
      <c r="AD19" s="197">
        <f t="shared" si="4"/>
        <v>113526258</v>
      </c>
      <c r="AE19" s="34" t="e">
        <f t="shared" si="4"/>
        <v>#REF!</v>
      </c>
      <c r="AF19" s="34">
        <f t="shared" si="4"/>
        <v>0</v>
      </c>
      <c r="AG19" s="34">
        <f t="shared" si="4"/>
        <v>0</v>
      </c>
      <c r="AH19" s="34" t="e">
        <f t="shared" si="4"/>
        <v>#REF!</v>
      </c>
    </row>
    <row r="20" spans="1:34" s="48" customFormat="1" x14ac:dyDescent="0.25">
      <c r="A20" s="181" t="s">
        <v>189</v>
      </c>
      <c r="B20" s="266">
        <f>M19-AD19</f>
        <v>-37801848</v>
      </c>
      <c r="C20" s="266"/>
      <c r="D20" s="266"/>
      <c r="E20" s="266"/>
      <c r="F20" s="266"/>
      <c r="G20" s="266"/>
      <c r="H20" s="266"/>
      <c r="I20" s="266"/>
      <c r="J20" s="266"/>
      <c r="K20" s="266"/>
      <c r="L20" s="266"/>
      <c r="M20" s="266"/>
      <c r="N20" s="266"/>
      <c r="O20" s="266"/>
      <c r="P20" s="266"/>
      <c r="Q20" s="266"/>
      <c r="R20" s="266"/>
      <c r="S20" s="266"/>
      <c r="T20" s="266"/>
      <c r="U20" s="266"/>
      <c r="V20" s="266"/>
      <c r="W20" s="266"/>
      <c r="X20" s="266"/>
      <c r="Y20" s="266"/>
      <c r="Z20" s="266"/>
      <c r="AA20" s="266"/>
      <c r="AB20" s="266"/>
      <c r="AC20" s="266"/>
      <c r="AD20" s="266"/>
      <c r="AE20" s="36"/>
      <c r="AF20" s="36"/>
      <c r="AG20" s="36"/>
      <c r="AH20" s="36"/>
    </row>
    <row r="21" spans="1:34" s="48" customFormat="1" x14ac:dyDescent="0.25">
      <c r="A21" s="267" t="s">
        <v>19</v>
      </c>
      <c r="B21" s="267"/>
      <c r="C21" s="267"/>
      <c r="D21" s="267"/>
      <c r="E21" s="267"/>
      <c r="F21" s="267"/>
      <c r="G21" s="267"/>
      <c r="H21" s="267"/>
      <c r="I21" s="267"/>
      <c r="J21" s="267"/>
      <c r="K21" s="267"/>
      <c r="L21" s="267"/>
      <c r="M21" s="267"/>
      <c r="N21" s="267"/>
      <c r="O21" s="267"/>
      <c r="P21" s="267"/>
      <c r="Q21" s="267"/>
      <c r="R21" s="267"/>
      <c r="S21" s="267"/>
      <c r="T21" s="267"/>
      <c r="U21" s="267"/>
      <c r="V21" s="267"/>
      <c r="W21" s="267"/>
      <c r="X21" s="267"/>
      <c r="Y21" s="267"/>
      <c r="Z21" s="267"/>
      <c r="AA21" s="267"/>
      <c r="AB21" s="267"/>
      <c r="AC21" s="267"/>
      <c r="AD21" s="268"/>
      <c r="AE21" s="36"/>
      <c r="AF21" s="36"/>
      <c r="AG21" s="36"/>
      <c r="AH21" s="36"/>
    </row>
    <row r="22" spans="1:34" s="35" customFormat="1" ht="31.5" x14ac:dyDescent="0.25">
      <c r="A22" s="179" t="s">
        <v>113</v>
      </c>
      <c r="B22" s="62">
        <v>127419</v>
      </c>
      <c r="C22" s="62">
        <v>0</v>
      </c>
      <c r="D22" s="62">
        <v>0</v>
      </c>
      <c r="E22" s="62">
        <v>127419</v>
      </c>
      <c r="F22" s="62">
        <v>9972040</v>
      </c>
      <c r="G22" s="62">
        <v>0</v>
      </c>
      <c r="H22" s="62">
        <v>0</v>
      </c>
      <c r="I22" s="62"/>
      <c r="J22" s="62">
        <v>0</v>
      </c>
      <c r="K22" s="62">
        <f>'2'!C21</f>
        <v>0</v>
      </c>
      <c r="L22" s="62">
        <f>'2'!D21</f>
        <v>0</v>
      </c>
      <c r="M22" s="62">
        <f>SUM(J22:L22)</f>
        <v>0</v>
      </c>
      <c r="N22" s="196" t="e">
        <f>(#REF!)</f>
        <v>#REF!</v>
      </c>
      <c r="O22" s="62">
        <f>'2'!G21</f>
        <v>0</v>
      </c>
      <c r="P22" s="62">
        <f>'2'!H21</f>
        <v>0</v>
      </c>
      <c r="Q22" s="62" t="e">
        <f>SUM(N22:P22)</f>
        <v>#REF!</v>
      </c>
      <c r="R22" s="180" t="s">
        <v>128</v>
      </c>
      <c r="S22" s="62">
        <v>133782</v>
      </c>
      <c r="T22" s="62">
        <v>0</v>
      </c>
      <c r="U22" s="62">
        <v>0</v>
      </c>
      <c r="V22" s="62">
        <v>133782</v>
      </c>
      <c r="W22" s="62">
        <v>20715214</v>
      </c>
      <c r="X22" s="62">
        <v>0</v>
      </c>
      <c r="Y22" s="62">
        <v>0</v>
      </c>
      <c r="Z22" s="62">
        <v>20715214</v>
      </c>
      <c r="AA22" s="62">
        <v>9324848</v>
      </c>
      <c r="AB22" s="62">
        <f>'5'!C42</f>
        <v>0</v>
      </c>
      <c r="AC22" s="62">
        <f>'5'!D42</f>
        <v>0</v>
      </c>
      <c r="AD22" s="196">
        <f>SUM(AA22:AC22)</f>
        <v>9324848</v>
      </c>
      <c r="AE22" s="62" t="e">
        <f>(#REF!)</f>
        <v>#REF!</v>
      </c>
      <c r="AF22" s="62">
        <f>'5'!G42</f>
        <v>0</v>
      </c>
      <c r="AG22" s="62">
        <f>'5'!H42</f>
        <v>0</v>
      </c>
      <c r="AH22" s="34" t="e">
        <f>SUM(AE22:AG22)</f>
        <v>#REF!</v>
      </c>
    </row>
    <row r="23" spans="1:34" s="35" customFormat="1" x14ac:dyDescent="0.25">
      <c r="A23" s="92" t="s">
        <v>114</v>
      </c>
      <c r="B23" s="34">
        <v>0</v>
      </c>
      <c r="C23" s="34">
        <v>0</v>
      </c>
      <c r="D23" s="34">
        <v>0</v>
      </c>
      <c r="E23" s="62">
        <v>0</v>
      </c>
      <c r="F23" s="34">
        <v>0</v>
      </c>
      <c r="G23" s="34">
        <v>0</v>
      </c>
      <c r="H23" s="34">
        <v>0</v>
      </c>
      <c r="I23" s="62"/>
      <c r="J23" s="34">
        <f>'2'!B45</f>
        <v>0</v>
      </c>
      <c r="K23" s="34">
        <f>'2'!C45</f>
        <v>0</v>
      </c>
      <c r="L23" s="34">
        <f>'2'!D45</f>
        <v>0</v>
      </c>
      <c r="M23" s="62">
        <f t="shared" ref="M23:M29" si="5">SUM(J23:L23)</f>
        <v>0</v>
      </c>
      <c r="N23" s="62">
        <v>0</v>
      </c>
      <c r="O23" s="34">
        <f>'2'!G45</f>
        <v>0</v>
      </c>
      <c r="P23" s="34">
        <f>'2'!H45</f>
        <v>0</v>
      </c>
      <c r="Q23" s="62">
        <f>SUM(N23:P23)</f>
        <v>0</v>
      </c>
      <c r="R23" s="58" t="s">
        <v>129</v>
      </c>
      <c r="S23" s="49">
        <v>0</v>
      </c>
      <c r="T23" s="49">
        <v>0</v>
      </c>
      <c r="U23" s="49">
        <v>0</v>
      </c>
      <c r="V23" s="62">
        <v>0</v>
      </c>
      <c r="W23" s="49">
        <v>0</v>
      </c>
      <c r="X23" s="49">
        <v>0</v>
      </c>
      <c r="Y23" s="49">
        <v>0</v>
      </c>
      <c r="Z23" s="62">
        <v>0</v>
      </c>
      <c r="AA23" s="49">
        <v>9972040</v>
      </c>
      <c r="AB23" s="49">
        <f>'5'!C45</f>
        <v>0</v>
      </c>
      <c r="AC23" s="49">
        <f>'5'!D45</f>
        <v>0</v>
      </c>
      <c r="AD23" s="196">
        <f t="shared" ref="AD23:AD29" si="6">SUM(AA23:AC23)</f>
        <v>9972040</v>
      </c>
      <c r="AE23" s="49">
        <v>12712446</v>
      </c>
      <c r="AF23" s="49">
        <f>'5'!G45</f>
        <v>0</v>
      </c>
      <c r="AG23" s="49">
        <f>'5'!H45</f>
        <v>0</v>
      </c>
      <c r="AH23" s="34">
        <f t="shared" ref="AH23:AH29" si="7">SUM(AE23:AG23)</f>
        <v>12712446</v>
      </c>
    </row>
    <row r="24" spans="1:34" s="35" customFormat="1" ht="31.5" x14ac:dyDescent="0.25">
      <c r="A24" s="82" t="s">
        <v>74</v>
      </c>
      <c r="B24" s="34">
        <v>0</v>
      </c>
      <c r="C24" s="34">
        <v>0</v>
      </c>
      <c r="D24" s="34">
        <v>0</v>
      </c>
      <c r="E24" s="62">
        <v>0</v>
      </c>
      <c r="F24" s="34">
        <v>0</v>
      </c>
      <c r="G24" s="34">
        <v>0</v>
      </c>
      <c r="H24" s="34">
        <v>0</v>
      </c>
      <c r="I24" s="62"/>
      <c r="J24" s="34">
        <f>'2'!B51</f>
        <v>0</v>
      </c>
      <c r="K24" s="34">
        <f>'2'!C51</f>
        <v>0</v>
      </c>
      <c r="L24" s="34">
        <f>'2'!D51</f>
        <v>0</v>
      </c>
      <c r="M24" s="62">
        <f t="shared" si="5"/>
        <v>0</v>
      </c>
      <c r="N24" s="196">
        <v>0</v>
      </c>
      <c r="O24" s="34">
        <f>'2'!G51</f>
        <v>0</v>
      </c>
      <c r="P24" s="34">
        <f>'2'!H51</f>
        <v>0</v>
      </c>
      <c r="Q24" s="62">
        <f>SUM(N24:P24)</f>
        <v>0</v>
      </c>
      <c r="R24" s="72" t="s">
        <v>130</v>
      </c>
      <c r="S24" s="34">
        <v>258</v>
      </c>
      <c r="T24" s="34">
        <v>0</v>
      </c>
      <c r="U24" s="34">
        <v>0</v>
      </c>
      <c r="V24" s="62">
        <v>258</v>
      </c>
      <c r="W24" s="34">
        <v>270048</v>
      </c>
      <c r="X24" s="34">
        <v>0</v>
      </c>
      <c r="Y24" s="34">
        <v>0</v>
      </c>
      <c r="Z24" s="62">
        <v>270048</v>
      </c>
      <c r="AA24" s="34">
        <v>0</v>
      </c>
      <c r="AB24" s="34">
        <f>'5'!C46</f>
        <v>0</v>
      </c>
      <c r="AC24" s="34">
        <f>'5'!D46</f>
        <v>0</v>
      </c>
      <c r="AD24" s="196">
        <f t="shared" si="6"/>
        <v>0</v>
      </c>
      <c r="AE24" s="34">
        <v>0</v>
      </c>
      <c r="AF24" s="34">
        <f>'5'!G46</f>
        <v>0</v>
      </c>
      <c r="AG24" s="34">
        <f>'5'!H46</f>
        <v>0</v>
      </c>
      <c r="AH24" s="34">
        <f t="shared" si="7"/>
        <v>0</v>
      </c>
    </row>
    <row r="25" spans="1:34" s="35" customFormat="1" ht="31.5" x14ac:dyDescent="0.25">
      <c r="A25" s="160" t="s">
        <v>116</v>
      </c>
      <c r="B25" s="161">
        <v>127419</v>
      </c>
      <c r="C25" s="161">
        <v>0</v>
      </c>
      <c r="D25" s="161">
        <v>0</v>
      </c>
      <c r="E25" s="162">
        <v>127419</v>
      </c>
      <c r="F25" s="161">
        <f>SUM(F22:F24)</f>
        <v>9972040</v>
      </c>
      <c r="G25" s="161"/>
      <c r="H25" s="161"/>
      <c r="I25" s="162"/>
      <c r="J25" s="161">
        <f>J22+J23+J24</f>
        <v>0</v>
      </c>
      <c r="K25" s="161">
        <f>K22+K23+K24</f>
        <v>0</v>
      </c>
      <c r="L25" s="161">
        <f>L22+L23+L24</f>
        <v>0</v>
      </c>
      <c r="M25" s="162">
        <f t="shared" si="5"/>
        <v>0</v>
      </c>
      <c r="N25" s="162" t="e">
        <f>SUM(N22:N24)</f>
        <v>#REF!</v>
      </c>
      <c r="O25" s="161">
        <f>O22+O23+O24</f>
        <v>0</v>
      </c>
      <c r="P25" s="161">
        <f>P22+P23+P24</f>
        <v>0</v>
      </c>
      <c r="Q25" s="162" t="e">
        <f>SUM(N25:P25)</f>
        <v>#REF!</v>
      </c>
      <c r="R25" s="160" t="s">
        <v>131</v>
      </c>
      <c r="S25" s="163">
        <f>S22+S23+S24</f>
        <v>134040</v>
      </c>
      <c r="T25" s="163">
        <v>0</v>
      </c>
      <c r="U25" s="163">
        <v>0</v>
      </c>
      <c r="V25" s="162">
        <f>V22+V23+V24</f>
        <v>134040</v>
      </c>
      <c r="W25" s="163">
        <f>SUM(W22:W24)</f>
        <v>20985262</v>
      </c>
      <c r="X25" s="163">
        <v>0</v>
      </c>
      <c r="Y25" s="163">
        <v>0</v>
      </c>
      <c r="Z25" s="162">
        <f>SUM(Z22:Z24)</f>
        <v>20985262</v>
      </c>
      <c r="AA25" s="163">
        <f>AA22+AA23+AA24</f>
        <v>19296888</v>
      </c>
      <c r="AB25" s="163">
        <f>AB22+AB23+AB24</f>
        <v>0</v>
      </c>
      <c r="AC25" s="163">
        <f>AC22+AC23+AC24</f>
        <v>0</v>
      </c>
      <c r="AD25" s="199">
        <f t="shared" si="6"/>
        <v>19296888</v>
      </c>
      <c r="AE25" s="163" t="e">
        <f>AE22+AE23+AE24</f>
        <v>#REF!</v>
      </c>
      <c r="AF25" s="163">
        <f>AF22+AF23+AF24</f>
        <v>0</v>
      </c>
      <c r="AG25" s="163">
        <f>AG22+AG23+AG24</f>
        <v>0</v>
      </c>
      <c r="AH25" s="34" t="e">
        <f t="shared" si="7"/>
        <v>#REF!</v>
      </c>
    </row>
    <row r="26" spans="1:34" s="35" customFormat="1" x14ac:dyDescent="0.25">
      <c r="A26" s="166" t="s">
        <v>190</v>
      </c>
      <c r="B26" s="284">
        <f>M25-AD25</f>
        <v>-19296888</v>
      </c>
      <c r="C26" s="284"/>
      <c r="D26" s="284"/>
      <c r="E26" s="284"/>
      <c r="F26" s="284"/>
      <c r="G26" s="284"/>
      <c r="H26" s="284"/>
      <c r="I26" s="284"/>
      <c r="J26" s="284"/>
      <c r="K26" s="284"/>
      <c r="L26" s="284"/>
      <c r="M26" s="284"/>
      <c r="N26" s="284"/>
      <c r="O26" s="284"/>
      <c r="P26" s="284"/>
      <c r="Q26" s="284"/>
      <c r="R26" s="284"/>
      <c r="S26" s="284"/>
      <c r="T26" s="284"/>
      <c r="U26" s="284"/>
      <c r="V26" s="284"/>
      <c r="W26" s="284"/>
      <c r="X26" s="284"/>
      <c r="Y26" s="284"/>
      <c r="Z26" s="284"/>
      <c r="AA26" s="284"/>
      <c r="AB26" s="284"/>
      <c r="AC26" s="284"/>
      <c r="AD26" s="284"/>
      <c r="AE26" s="37"/>
      <c r="AF26" s="37"/>
      <c r="AG26" s="37"/>
      <c r="AH26" s="34">
        <f t="shared" si="7"/>
        <v>0</v>
      </c>
    </row>
    <row r="27" spans="1:34" s="35" customFormat="1" x14ac:dyDescent="0.25">
      <c r="A27" s="164" t="s">
        <v>119</v>
      </c>
      <c r="B27" s="62" t="e">
        <f>#REF!+B25</f>
        <v>#REF!</v>
      </c>
      <c r="C27" s="62">
        <v>0</v>
      </c>
      <c r="D27" s="62">
        <v>0</v>
      </c>
      <c r="E27" s="62" t="e">
        <f>#REF!+E25</f>
        <v>#REF!</v>
      </c>
      <c r="F27" s="62">
        <f>B19+F25</f>
        <v>117119216</v>
      </c>
      <c r="G27" s="62"/>
      <c r="H27" s="62"/>
      <c r="I27" s="62"/>
      <c r="J27" s="62">
        <f>J19+J25</f>
        <v>75724410</v>
      </c>
      <c r="K27" s="62">
        <f>K19+K25</f>
        <v>0</v>
      </c>
      <c r="L27" s="62">
        <f>L19+L25</f>
        <v>0</v>
      </c>
      <c r="M27" s="62">
        <f t="shared" si="5"/>
        <v>75724410</v>
      </c>
      <c r="N27" s="62" t="e">
        <f>N19+N25</f>
        <v>#REF!</v>
      </c>
      <c r="O27" s="62">
        <f>O19+O25</f>
        <v>0</v>
      </c>
      <c r="P27" s="62">
        <f>P19+P25</f>
        <v>0</v>
      </c>
      <c r="Q27" s="62" t="e">
        <f>SUM(N27:P27)</f>
        <v>#REF!</v>
      </c>
      <c r="R27" s="164" t="s">
        <v>132</v>
      </c>
      <c r="S27" s="165">
        <f>S19+S25</f>
        <v>194568</v>
      </c>
      <c r="T27" s="165">
        <v>0</v>
      </c>
      <c r="U27" s="165">
        <v>0</v>
      </c>
      <c r="V27" s="62">
        <f>V19+V25</f>
        <v>194568</v>
      </c>
      <c r="W27" s="165">
        <f>W19+W25</f>
        <v>76454546</v>
      </c>
      <c r="X27" s="165">
        <v>0</v>
      </c>
      <c r="Y27" s="165">
        <v>0</v>
      </c>
      <c r="Z27" s="62">
        <f>Z19+Z25</f>
        <v>76454546</v>
      </c>
      <c r="AA27" s="165">
        <f>AA19+AA25</f>
        <v>132823146</v>
      </c>
      <c r="AB27" s="165">
        <f>AB19+AB25</f>
        <v>0</v>
      </c>
      <c r="AC27" s="165">
        <f>AC19+AC25</f>
        <v>0</v>
      </c>
      <c r="AD27" s="196">
        <f t="shared" si="6"/>
        <v>132823146</v>
      </c>
      <c r="AE27" s="165" t="e">
        <f>AE19+AE25</f>
        <v>#REF!</v>
      </c>
      <c r="AF27" s="165">
        <f>AF19+AF25</f>
        <v>0</v>
      </c>
      <c r="AG27" s="165">
        <f>AG19+AG25</f>
        <v>0</v>
      </c>
      <c r="AH27" s="34" t="e">
        <f t="shared" si="7"/>
        <v>#REF!</v>
      </c>
    </row>
    <row r="28" spans="1:34" s="35" customFormat="1" x14ac:dyDescent="0.25">
      <c r="A28" s="43" t="s">
        <v>117</v>
      </c>
      <c r="B28" s="34">
        <v>371232</v>
      </c>
      <c r="C28" s="34">
        <v>0</v>
      </c>
      <c r="D28" s="34">
        <v>0</v>
      </c>
      <c r="E28" s="62">
        <v>371232</v>
      </c>
      <c r="F28" s="34">
        <v>396655000</v>
      </c>
      <c r="G28" s="34"/>
      <c r="H28" s="34"/>
      <c r="I28" s="62"/>
      <c r="J28" s="34">
        <v>117098736</v>
      </c>
      <c r="K28" s="34">
        <f>'2'!C53</f>
        <v>0</v>
      </c>
      <c r="L28" s="34">
        <f>'2'!D53</f>
        <v>0</v>
      </c>
      <c r="M28" s="62">
        <f t="shared" si="5"/>
        <v>117098736</v>
      </c>
      <c r="N28" s="144">
        <v>108831522</v>
      </c>
      <c r="O28" s="34">
        <f>'2'!G53</f>
        <v>0</v>
      </c>
      <c r="P28" s="34">
        <f>'2'!H53</f>
        <v>0</v>
      </c>
      <c r="Q28" s="62">
        <f>SUM(N28:P28)</f>
        <v>108831522</v>
      </c>
      <c r="R28" s="36" t="s">
        <v>161</v>
      </c>
      <c r="S28" s="56">
        <v>320048</v>
      </c>
      <c r="T28" s="56">
        <v>0</v>
      </c>
      <c r="U28" s="56">
        <v>0</v>
      </c>
      <c r="V28" s="62">
        <v>320048</v>
      </c>
      <c r="W28" s="56">
        <v>380220934</v>
      </c>
      <c r="X28" s="56">
        <v>0</v>
      </c>
      <c r="Y28" s="56">
        <v>0</v>
      </c>
      <c r="Z28" s="62">
        <v>380220934</v>
      </c>
      <c r="AA28" s="56">
        <v>60000000</v>
      </c>
      <c r="AB28" s="56">
        <f>'5'!C50</f>
        <v>0</v>
      </c>
      <c r="AC28" s="56">
        <f>'5'!D50</f>
        <v>0</v>
      </c>
      <c r="AD28" s="196">
        <v>60000000</v>
      </c>
      <c r="AE28" s="56"/>
      <c r="AF28" s="56">
        <f>'5'!G50</f>
        <v>0</v>
      </c>
      <c r="AG28" s="56">
        <f>'5'!H50</f>
        <v>0</v>
      </c>
      <c r="AH28" s="34">
        <f t="shared" si="7"/>
        <v>0</v>
      </c>
    </row>
    <row r="29" spans="1:34" s="48" customFormat="1" x14ac:dyDescent="0.25">
      <c r="A29" s="36" t="s">
        <v>118</v>
      </c>
      <c r="B29" s="34" t="e">
        <f>SUM(B27:B28)</f>
        <v>#REF!</v>
      </c>
      <c r="C29" s="34">
        <v>0</v>
      </c>
      <c r="D29" s="34">
        <v>0</v>
      </c>
      <c r="E29" s="62" t="e">
        <f>SUM(E27:E28)</f>
        <v>#REF!</v>
      </c>
      <c r="F29" s="34">
        <f>SUM(F27:F28)</f>
        <v>513774216</v>
      </c>
      <c r="G29" s="34"/>
      <c r="H29" s="34"/>
      <c r="I29" s="62"/>
      <c r="J29" s="34">
        <f>J27+J28</f>
        <v>192823146</v>
      </c>
      <c r="K29" s="34">
        <f>K27+K28</f>
        <v>0</v>
      </c>
      <c r="L29" s="34">
        <f>L27+L28</f>
        <v>0</v>
      </c>
      <c r="M29" s="62">
        <f t="shared" si="5"/>
        <v>192823146</v>
      </c>
      <c r="N29" s="34" t="e">
        <f>N27+N28</f>
        <v>#REF!</v>
      </c>
      <c r="O29" s="34">
        <f>O27+O28</f>
        <v>0</v>
      </c>
      <c r="P29" s="34">
        <f>P27+P28</f>
        <v>0</v>
      </c>
      <c r="Q29" s="62" t="e">
        <f>SUM(N29:P29)</f>
        <v>#REF!</v>
      </c>
      <c r="R29" s="36" t="s">
        <v>133</v>
      </c>
      <c r="S29" s="34">
        <f>SUM(S27:S28)</f>
        <v>514616</v>
      </c>
      <c r="T29" s="34">
        <v>0</v>
      </c>
      <c r="U29" s="34">
        <v>0</v>
      </c>
      <c r="V29" s="62">
        <f>SUM(V27:V28)</f>
        <v>514616</v>
      </c>
      <c r="W29" s="34">
        <f>SUM(W27:W28)</f>
        <v>456675480</v>
      </c>
      <c r="X29" s="34">
        <v>0</v>
      </c>
      <c r="Y29" s="34">
        <v>0</v>
      </c>
      <c r="Z29" s="62">
        <f>SUM(Z27:Z28)</f>
        <v>456675480</v>
      </c>
      <c r="AA29" s="34">
        <f>AA27+AA28</f>
        <v>192823146</v>
      </c>
      <c r="AB29" s="34">
        <f>AB27+AB28</f>
        <v>0</v>
      </c>
      <c r="AC29" s="34">
        <f>AC27+AC28</f>
        <v>0</v>
      </c>
      <c r="AD29" s="196">
        <f t="shared" si="6"/>
        <v>192823146</v>
      </c>
      <c r="AE29" s="34" t="e">
        <f>AE27+AE28</f>
        <v>#REF!</v>
      </c>
      <c r="AF29" s="34">
        <f>AF27+AF28</f>
        <v>0</v>
      </c>
      <c r="AG29" s="34">
        <f>AG27+AG28</f>
        <v>0</v>
      </c>
      <c r="AH29" s="34" t="e">
        <f t="shared" si="7"/>
        <v>#REF!</v>
      </c>
    </row>
    <row r="30" spans="1:34" x14ac:dyDescent="0.25">
      <c r="A30" s="30"/>
      <c r="B30" s="29"/>
      <c r="D30" s="29"/>
      <c r="E30" s="29"/>
      <c r="G30" s="29"/>
      <c r="H30" s="41"/>
    </row>
    <row r="31" spans="1:34" x14ac:dyDescent="0.25">
      <c r="A31" s="30"/>
      <c r="B31" s="29"/>
      <c r="C31" s="29"/>
      <c r="D31" s="29"/>
      <c r="E31" s="29"/>
      <c r="F31" s="31"/>
      <c r="G31" s="29"/>
      <c r="H31" s="40"/>
      <c r="J31" s="31">
        <f>M29-AD29</f>
        <v>0</v>
      </c>
    </row>
    <row r="32" spans="1:34" x14ac:dyDescent="0.25">
      <c r="A32" s="30"/>
      <c r="B32" s="29"/>
      <c r="C32" s="29"/>
      <c r="D32" s="29"/>
      <c r="E32" s="29"/>
      <c r="G32" s="29"/>
      <c r="H32" s="40"/>
      <c r="J32" s="31"/>
    </row>
    <row r="33" spans="1:8" x14ac:dyDescent="0.25">
      <c r="A33" s="30"/>
      <c r="B33" s="29"/>
      <c r="C33" s="29"/>
      <c r="D33" s="29"/>
      <c r="E33" s="29"/>
      <c r="G33" s="29"/>
      <c r="H33" s="40"/>
    </row>
    <row r="34" spans="1:8" x14ac:dyDescent="0.25">
      <c r="A34" s="30"/>
      <c r="B34" s="29"/>
      <c r="C34" s="29"/>
      <c r="D34" s="29"/>
      <c r="E34" s="29"/>
      <c r="G34" s="29"/>
      <c r="H34" s="40"/>
    </row>
    <row r="35" spans="1:8" x14ac:dyDescent="0.25">
      <c r="A35" s="30"/>
      <c r="B35" s="29"/>
      <c r="C35" s="29"/>
      <c r="D35" s="29"/>
      <c r="E35" s="29"/>
      <c r="G35" s="29"/>
      <c r="H35" s="40"/>
    </row>
    <row r="36" spans="1:8" x14ac:dyDescent="0.25">
      <c r="A36" s="30"/>
      <c r="B36" s="29"/>
      <c r="C36" s="29"/>
      <c r="D36" s="29"/>
      <c r="E36" s="29"/>
      <c r="G36" s="29"/>
      <c r="H36" s="40"/>
    </row>
    <row r="37" spans="1:8" x14ac:dyDescent="0.25">
      <c r="A37" s="30"/>
      <c r="B37" s="29"/>
      <c r="C37" s="29"/>
      <c r="D37" s="29"/>
      <c r="E37" s="29"/>
      <c r="G37" s="29"/>
      <c r="H37" s="40"/>
    </row>
    <row r="38" spans="1:8" x14ac:dyDescent="0.25">
      <c r="A38" s="30"/>
      <c r="B38" s="29"/>
      <c r="C38" s="29"/>
      <c r="D38" s="29"/>
      <c r="E38" s="29"/>
      <c r="G38" s="29"/>
      <c r="H38" s="40"/>
    </row>
    <row r="39" spans="1:8" x14ac:dyDescent="0.25">
      <c r="A39" s="30"/>
      <c r="B39" s="29"/>
      <c r="C39" s="29"/>
      <c r="D39" s="29"/>
      <c r="E39" s="29"/>
      <c r="G39" s="29"/>
      <c r="H39" s="40"/>
    </row>
    <row r="40" spans="1:8" x14ac:dyDescent="0.25">
      <c r="A40" s="30"/>
      <c r="B40" s="29"/>
      <c r="C40" s="29"/>
      <c r="D40" s="29"/>
      <c r="E40" s="29"/>
      <c r="G40" s="29"/>
      <c r="H40" s="40"/>
    </row>
    <row r="41" spans="1:8" x14ac:dyDescent="0.25">
      <c r="A41" s="30"/>
      <c r="B41" s="29"/>
      <c r="C41" s="29"/>
      <c r="D41" s="29"/>
      <c r="E41" s="29"/>
      <c r="G41" s="29"/>
      <c r="H41" s="40"/>
    </row>
    <row r="42" spans="1:8" x14ac:dyDescent="0.25">
      <c r="A42" s="30"/>
      <c r="B42" s="29"/>
      <c r="C42" s="29"/>
      <c r="D42" s="29"/>
      <c r="E42" s="29"/>
      <c r="G42" s="29"/>
      <c r="H42" s="40"/>
    </row>
    <row r="43" spans="1:8" x14ac:dyDescent="0.25">
      <c r="A43" s="30"/>
      <c r="B43" s="29"/>
      <c r="C43" s="29"/>
      <c r="D43" s="29"/>
      <c r="E43" s="29"/>
      <c r="G43" s="29"/>
      <c r="H43" s="40"/>
    </row>
    <row r="44" spans="1:8" x14ac:dyDescent="0.25">
      <c r="A44" s="30"/>
      <c r="B44" s="29"/>
      <c r="C44" s="29"/>
      <c r="D44" s="29"/>
      <c r="E44" s="29"/>
      <c r="G44" s="29"/>
      <c r="H44" s="40"/>
    </row>
    <row r="45" spans="1:8" x14ac:dyDescent="0.25">
      <c r="A45" s="30"/>
      <c r="B45" s="29"/>
      <c r="C45" s="29"/>
      <c r="D45" s="29"/>
      <c r="E45" s="29"/>
      <c r="G45" s="29"/>
      <c r="H45" s="40"/>
    </row>
    <row r="46" spans="1:8" x14ac:dyDescent="0.25">
      <c r="A46" s="30"/>
      <c r="B46" s="29"/>
      <c r="C46" s="29"/>
      <c r="D46" s="29"/>
      <c r="E46" s="29"/>
      <c r="G46" s="29"/>
      <c r="H46" s="40"/>
    </row>
    <row r="47" spans="1:8" x14ac:dyDescent="0.25">
      <c r="A47" s="30"/>
      <c r="B47" s="29"/>
      <c r="C47" s="29"/>
      <c r="D47" s="29"/>
      <c r="E47" s="29"/>
      <c r="G47" s="29"/>
      <c r="H47" s="40"/>
    </row>
    <row r="48" spans="1:8" x14ac:dyDescent="0.25">
      <c r="A48" s="30"/>
      <c r="B48" s="29"/>
      <c r="C48" s="29"/>
      <c r="D48" s="29"/>
      <c r="E48" s="29"/>
      <c r="G48" s="29"/>
      <c r="H48" s="40"/>
    </row>
    <row r="49" spans="1:8" x14ac:dyDescent="0.25">
      <c r="A49" s="30"/>
      <c r="B49" s="29"/>
      <c r="C49" s="29"/>
      <c r="D49" s="29"/>
      <c r="E49" s="29"/>
      <c r="G49" s="29"/>
      <c r="H49" s="40"/>
    </row>
    <row r="50" spans="1:8" x14ac:dyDescent="0.25">
      <c r="A50" s="30"/>
      <c r="B50" s="29"/>
      <c r="C50" s="29"/>
      <c r="D50" s="29"/>
      <c r="E50" s="29"/>
      <c r="G50" s="29"/>
      <c r="H50" s="40"/>
    </row>
    <row r="51" spans="1:8" x14ac:dyDescent="0.25">
      <c r="A51" s="30"/>
      <c r="B51" s="29"/>
      <c r="C51" s="29"/>
      <c r="D51" s="29"/>
      <c r="E51" s="29"/>
      <c r="G51" s="29"/>
      <c r="H51" s="40"/>
    </row>
    <row r="52" spans="1:8" x14ac:dyDescent="0.25">
      <c r="A52" s="30"/>
      <c r="B52" s="29"/>
      <c r="C52" s="29"/>
      <c r="D52" s="29"/>
      <c r="E52" s="29"/>
      <c r="G52" s="29"/>
      <c r="H52" s="40"/>
    </row>
    <row r="53" spans="1:8" x14ac:dyDescent="0.25">
      <c r="A53" s="30"/>
      <c r="B53" s="29"/>
      <c r="C53" s="29"/>
      <c r="D53" s="29"/>
      <c r="E53" s="29"/>
      <c r="G53" s="29"/>
      <c r="H53" s="40"/>
    </row>
    <row r="54" spans="1:8" x14ac:dyDescent="0.25">
      <c r="A54" s="30"/>
      <c r="B54" s="29"/>
      <c r="C54" s="29"/>
      <c r="D54" s="29"/>
      <c r="E54" s="29"/>
      <c r="G54" s="29"/>
      <c r="H54" s="40"/>
    </row>
    <row r="55" spans="1:8" x14ac:dyDescent="0.25">
      <c r="A55" s="30"/>
      <c r="B55" s="29"/>
      <c r="C55" s="29"/>
      <c r="D55" s="29"/>
      <c r="E55" s="29"/>
      <c r="G55" s="29"/>
      <c r="H55" s="40"/>
    </row>
    <row r="56" spans="1:8" x14ac:dyDescent="0.25">
      <c r="A56" s="30"/>
      <c r="B56" s="29"/>
      <c r="C56" s="29"/>
      <c r="D56" s="29"/>
      <c r="E56" s="29"/>
      <c r="G56" s="29"/>
      <c r="H56" s="40"/>
    </row>
    <row r="57" spans="1:8" x14ac:dyDescent="0.25">
      <c r="A57" s="30"/>
      <c r="B57" s="29"/>
      <c r="C57" s="29"/>
      <c r="D57" s="29"/>
      <c r="E57" s="29"/>
      <c r="G57" s="29"/>
      <c r="H57" s="40"/>
    </row>
    <row r="58" spans="1:8" x14ac:dyDescent="0.25">
      <c r="A58" s="30"/>
      <c r="B58" s="29"/>
      <c r="C58" s="29"/>
      <c r="D58" s="29"/>
      <c r="E58" s="29"/>
      <c r="G58" s="29"/>
      <c r="H58" s="40"/>
    </row>
    <row r="59" spans="1:8" x14ac:dyDescent="0.25">
      <c r="A59" s="30"/>
      <c r="B59" s="29"/>
      <c r="C59" s="29"/>
      <c r="D59" s="29"/>
      <c r="E59" s="29"/>
      <c r="G59" s="29"/>
      <c r="H59" s="40"/>
    </row>
    <row r="60" spans="1:8" x14ac:dyDescent="0.25">
      <c r="A60" s="30"/>
      <c r="B60" s="29"/>
      <c r="C60" s="29"/>
      <c r="D60" s="29"/>
      <c r="E60" s="29"/>
      <c r="G60" s="29"/>
      <c r="H60" s="40"/>
    </row>
    <row r="61" spans="1:8" x14ac:dyDescent="0.25">
      <c r="A61" s="30"/>
      <c r="B61" s="29"/>
      <c r="C61" s="29"/>
      <c r="D61" s="29"/>
      <c r="E61" s="29"/>
      <c r="G61" s="29"/>
      <c r="H61" s="40"/>
    </row>
    <row r="62" spans="1:8" x14ac:dyDescent="0.25">
      <c r="A62" s="30"/>
      <c r="B62" s="29"/>
      <c r="C62" s="29"/>
      <c r="D62" s="29"/>
      <c r="E62" s="29"/>
      <c r="G62" s="29"/>
      <c r="H62" s="40"/>
    </row>
    <row r="63" spans="1:8" x14ac:dyDescent="0.25">
      <c r="A63" s="30"/>
      <c r="B63" s="29"/>
      <c r="C63" s="29"/>
      <c r="D63" s="29"/>
      <c r="E63" s="29"/>
      <c r="G63" s="29"/>
      <c r="H63" s="40"/>
    </row>
    <row r="64" spans="1:8" x14ac:dyDescent="0.25">
      <c r="A64" s="30"/>
      <c r="B64" s="29"/>
      <c r="C64" s="29"/>
      <c r="D64" s="29"/>
      <c r="E64" s="29"/>
      <c r="G64" s="29"/>
      <c r="H64" s="40"/>
    </row>
    <row r="65" spans="1:8" x14ac:dyDescent="0.25">
      <c r="A65" s="30"/>
      <c r="B65" s="29"/>
      <c r="C65" s="29"/>
      <c r="D65" s="29"/>
      <c r="E65" s="29"/>
      <c r="G65" s="29"/>
      <c r="H65" s="40"/>
    </row>
    <row r="66" spans="1:8" x14ac:dyDescent="0.25">
      <c r="A66" s="30"/>
      <c r="B66" s="29"/>
      <c r="C66" s="29"/>
      <c r="D66" s="29"/>
      <c r="E66" s="29"/>
      <c r="G66" s="29"/>
      <c r="H66" s="40"/>
    </row>
    <row r="67" spans="1:8" x14ac:dyDescent="0.25">
      <c r="A67" s="30"/>
      <c r="B67" s="29"/>
      <c r="C67" s="29"/>
      <c r="D67" s="29"/>
      <c r="E67" s="29"/>
      <c r="G67" s="29"/>
      <c r="H67" s="40"/>
    </row>
    <row r="68" spans="1:8" x14ac:dyDescent="0.25">
      <c r="A68" s="30"/>
      <c r="B68" s="29"/>
      <c r="C68" s="29"/>
      <c r="D68" s="29"/>
      <c r="E68" s="29"/>
      <c r="G68" s="29"/>
      <c r="H68" s="40"/>
    </row>
    <row r="69" spans="1:8" x14ac:dyDescent="0.25">
      <c r="A69" s="30"/>
      <c r="B69" s="29"/>
      <c r="C69" s="29"/>
      <c r="D69" s="29"/>
      <c r="E69" s="29"/>
      <c r="G69" s="29"/>
      <c r="H69" s="40"/>
    </row>
    <row r="70" spans="1:8" x14ac:dyDescent="0.25">
      <c r="A70" s="30"/>
      <c r="B70" s="29"/>
      <c r="C70" s="29"/>
      <c r="D70" s="29"/>
      <c r="E70" s="29"/>
      <c r="G70" s="29"/>
      <c r="H70" s="40"/>
    </row>
    <row r="71" spans="1:8" x14ac:dyDescent="0.25">
      <c r="A71" s="30"/>
      <c r="B71" s="29"/>
      <c r="C71" s="29"/>
      <c r="D71" s="29"/>
      <c r="E71" s="29"/>
      <c r="G71" s="29"/>
      <c r="H71" s="40"/>
    </row>
    <row r="72" spans="1:8" x14ac:dyDescent="0.25">
      <c r="A72" s="30"/>
      <c r="B72" s="29"/>
      <c r="C72" s="29"/>
      <c r="D72" s="29"/>
      <c r="E72" s="29"/>
      <c r="G72" s="29"/>
      <c r="H72" s="40"/>
    </row>
    <row r="73" spans="1:8" x14ac:dyDescent="0.25">
      <c r="A73" s="30"/>
      <c r="B73" s="29"/>
      <c r="C73" s="29"/>
      <c r="D73" s="29"/>
      <c r="E73" s="29"/>
      <c r="G73" s="29"/>
      <c r="H73" s="40"/>
    </row>
    <row r="74" spans="1:8" x14ac:dyDescent="0.25">
      <c r="A74" s="30"/>
      <c r="B74" s="29"/>
      <c r="C74" s="29"/>
      <c r="D74" s="29"/>
      <c r="E74" s="29"/>
      <c r="G74" s="29"/>
      <c r="H74" s="40"/>
    </row>
    <row r="75" spans="1:8" x14ac:dyDescent="0.25">
      <c r="A75" s="30"/>
      <c r="B75" s="29"/>
      <c r="C75" s="29"/>
      <c r="D75" s="29"/>
      <c r="E75" s="29"/>
      <c r="G75" s="29"/>
      <c r="H75" s="40"/>
    </row>
    <row r="76" spans="1:8" x14ac:dyDescent="0.25">
      <c r="A76" s="30"/>
      <c r="B76" s="29"/>
      <c r="C76" s="29"/>
      <c r="D76" s="29"/>
      <c r="E76" s="29"/>
      <c r="G76" s="29"/>
      <c r="H76" s="40"/>
    </row>
    <row r="77" spans="1:8" x14ac:dyDescent="0.25">
      <c r="A77" s="30"/>
      <c r="B77" s="29"/>
      <c r="C77" s="29"/>
      <c r="D77" s="29"/>
      <c r="E77" s="29"/>
      <c r="G77" s="29"/>
      <c r="H77" s="40"/>
    </row>
    <row r="78" spans="1:8" x14ac:dyDescent="0.25">
      <c r="A78" s="30"/>
      <c r="B78" s="29"/>
      <c r="C78" s="29"/>
      <c r="D78" s="29"/>
      <c r="E78" s="29"/>
      <c r="G78" s="29"/>
      <c r="H78" s="40"/>
    </row>
    <row r="79" spans="1:8" x14ac:dyDescent="0.25">
      <c r="A79" s="30"/>
      <c r="B79" s="29"/>
      <c r="C79" s="29"/>
      <c r="D79" s="29"/>
      <c r="E79" s="29"/>
      <c r="G79" s="29"/>
      <c r="H79" s="40"/>
    </row>
    <row r="80" spans="1:8" x14ac:dyDescent="0.25">
      <c r="A80" s="30"/>
      <c r="B80" s="29"/>
      <c r="C80" s="29"/>
      <c r="D80" s="29"/>
      <c r="E80" s="29"/>
      <c r="G80" s="29"/>
      <c r="H80" s="40"/>
    </row>
    <row r="81" spans="1:8" x14ac:dyDescent="0.25">
      <c r="A81" s="30"/>
      <c r="B81" s="29"/>
      <c r="C81" s="29"/>
      <c r="D81" s="29"/>
      <c r="E81" s="29"/>
      <c r="G81" s="29"/>
      <c r="H81" s="40"/>
    </row>
    <row r="82" spans="1:8" x14ac:dyDescent="0.25">
      <c r="A82" s="30"/>
      <c r="B82" s="29"/>
      <c r="C82" s="29"/>
      <c r="D82" s="29"/>
      <c r="E82" s="29"/>
      <c r="G82" s="29"/>
      <c r="H82" s="40"/>
    </row>
    <row r="83" spans="1:8" x14ac:dyDescent="0.25">
      <c r="A83" s="30"/>
      <c r="B83" s="29"/>
      <c r="C83" s="29"/>
      <c r="D83" s="29"/>
      <c r="E83" s="29"/>
      <c r="G83" s="29"/>
      <c r="H83" s="40"/>
    </row>
    <row r="84" spans="1:8" x14ac:dyDescent="0.25">
      <c r="A84" s="30"/>
      <c r="B84" s="29"/>
      <c r="C84" s="29"/>
      <c r="D84" s="29"/>
      <c r="E84" s="29"/>
      <c r="G84" s="29"/>
      <c r="H84" s="40"/>
    </row>
    <row r="85" spans="1:8" x14ac:dyDescent="0.25">
      <c r="A85" s="30"/>
      <c r="B85" s="29"/>
      <c r="C85" s="29"/>
      <c r="D85" s="29"/>
      <c r="E85" s="29"/>
      <c r="G85" s="29"/>
      <c r="H85" s="40"/>
    </row>
    <row r="86" spans="1:8" x14ac:dyDescent="0.25">
      <c r="A86" s="30"/>
      <c r="B86" s="29"/>
      <c r="C86" s="29"/>
      <c r="D86" s="29"/>
      <c r="E86" s="29"/>
      <c r="G86" s="29"/>
      <c r="H86" s="40"/>
    </row>
    <row r="87" spans="1:8" x14ac:dyDescent="0.25">
      <c r="A87" s="30"/>
      <c r="B87" s="29"/>
      <c r="C87" s="29"/>
      <c r="D87" s="29"/>
      <c r="E87" s="29"/>
      <c r="G87" s="29"/>
      <c r="H87" s="40"/>
    </row>
    <row r="88" spans="1:8" x14ac:dyDescent="0.25">
      <c r="A88" s="30"/>
      <c r="B88" s="29"/>
      <c r="C88" s="29"/>
      <c r="D88" s="29"/>
      <c r="E88" s="29"/>
      <c r="G88" s="29"/>
      <c r="H88" s="40"/>
    </row>
    <row r="89" spans="1:8" x14ac:dyDescent="0.25">
      <c r="A89" s="30"/>
      <c r="B89" s="29"/>
      <c r="C89" s="29"/>
      <c r="D89" s="29"/>
      <c r="E89" s="29"/>
      <c r="G89" s="29"/>
      <c r="H89" s="40"/>
    </row>
    <row r="90" spans="1:8" x14ac:dyDescent="0.25">
      <c r="A90" s="30"/>
      <c r="B90" s="29"/>
      <c r="C90" s="29"/>
      <c r="D90" s="29"/>
      <c r="E90" s="29"/>
      <c r="G90" s="29"/>
      <c r="H90" s="40"/>
    </row>
    <row r="91" spans="1:8" x14ac:dyDescent="0.25">
      <c r="A91" s="30"/>
      <c r="B91" s="29"/>
      <c r="C91" s="29"/>
      <c r="D91" s="29"/>
      <c r="E91" s="29"/>
      <c r="G91" s="29"/>
      <c r="H91" s="40"/>
    </row>
    <row r="92" spans="1:8" x14ac:dyDescent="0.25">
      <c r="A92" s="30"/>
      <c r="B92" s="29"/>
      <c r="C92" s="29"/>
      <c r="D92" s="29"/>
      <c r="E92" s="29"/>
      <c r="G92" s="29"/>
      <c r="H92" s="40"/>
    </row>
    <row r="93" spans="1:8" x14ac:dyDescent="0.25">
      <c r="A93" s="30"/>
      <c r="B93" s="29"/>
      <c r="C93" s="29"/>
      <c r="D93" s="29"/>
      <c r="E93" s="29"/>
      <c r="G93" s="29"/>
      <c r="H93" s="40"/>
    </row>
    <row r="94" spans="1:8" x14ac:dyDescent="0.25">
      <c r="A94" s="30"/>
      <c r="B94" s="29"/>
      <c r="C94" s="29"/>
      <c r="D94" s="29"/>
      <c r="E94" s="29"/>
      <c r="G94" s="29"/>
      <c r="H94" s="40"/>
    </row>
    <row r="95" spans="1:8" x14ac:dyDescent="0.25">
      <c r="A95" s="30"/>
      <c r="B95" s="29"/>
      <c r="C95" s="29"/>
      <c r="D95" s="29"/>
      <c r="E95" s="29"/>
      <c r="G95" s="29"/>
      <c r="H95" s="40"/>
    </row>
    <row r="96" spans="1:8" x14ac:dyDescent="0.25">
      <c r="A96" s="30"/>
      <c r="B96" s="29"/>
      <c r="C96" s="29"/>
      <c r="D96" s="29"/>
      <c r="E96" s="29"/>
      <c r="G96" s="29"/>
      <c r="H96" s="40"/>
    </row>
    <row r="97" spans="1:8" x14ac:dyDescent="0.25">
      <c r="A97" s="30"/>
      <c r="B97" s="29"/>
      <c r="C97" s="29"/>
      <c r="D97" s="29"/>
      <c r="E97" s="29"/>
      <c r="G97" s="29"/>
      <c r="H97" s="40"/>
    </row>
    <row r="98" spans="1:8" x14ac:dyDescent="0.25">
      <c r="A98" s="30"/>
      <c r="B98" s="29"/>
      <c r="C98" s="29"/>
      <c r="D98" s="29"/>
      <c r="E98" s="29"/>
      <c r="G98" s="29"/>
      <c r="H98" s="40"/>
    </row>
    <row r="99" spans="1:8" x14ac:dyDescent="0.25">
      <c r="A99" s="30"/>
      <c r="B99" s="29"/>
      <c r="C99" s="29"/>
      <c r="D99" s="29"/>
      <c r="E99" s="29"/>
      <c r="G99" s="29"/>
      <c r="H99" s="40"/>
    </row>
    <row r="100" spans="1:8" x14ac:dyDescent="0.25">
      <c r="A100" s="30"/>
      <c r="B100" s="29"/>
      <c r="C100" s="29"/>
      <c r="D100" s="29"/>
      <c r="E100" s="29"/>
      <c r="G100" s="29"/>
      <c r="H100" s="40"/>
    </row>
    <row r="101" spans="1:8" x14ac:dyDescent="0.25">
      <c r="A101" s="30"/>
      <c r="B101" s="29"/>
      <c r="C101" s="29"/>
      <c r="D101" s="29"/>
      <c r="E101" s="29"/>
      <c r="G101" s="29"/>
      <c r="H101" s="40"/>
    </row>
    <row r="102" spans="1:8" x14ac:dyDescent="0.25">
      <c r="A102" s="30"/>
      <c r="B102" s="29"/>
      <c r="C102" s="29"/>
      <c r="D102" s="29"/>
      <c r="E102" s="29"/>
      <c r="G102" s="29"/>
      <c r="H102" s="40"/>
    </row>
    <row r="103" spans="1:8" x14ac:dyDescent="0.25">
      <c r="A103" s="30"/>
      <c r="B103" s="29"/>
      <c r="C103" s="29"/>
      <c r="D103" s="29"/>
      <c r="E103" s="29"/>
      <c r="G103" s="29"/>
      <c r="H103" s="40"/>
    </row>
    <row r="104" spans="1:8" x14ac:dyDescent="0.25">
      <c r="A104" s="30"/>
      <c r="B104" s="29"/>
      <c r="C104" s="29"/>
      <c r="D104" s="29"/>
      <c r="E104" s="29"/>
      <c r="G104" s="29"/>
      <c r="H104" s="40"/>
    </row>
    <row r="105" spans="1:8" x14ac:dyDescent="0.25">
      <c r="A105" s="30"/>
      <c r="B105" s="29"/>
      <c r="C105" s="29"/>
      <c r="D105" s="29"/>
      <c r="E105" s="29"/>
      <c r="G105" s="29"/>
      <c r="H105" s="40"/>
    </row>
    <row r="106" spans="1:8" x14ac:dyDescent="0.25">
      <c r="A106" s="30"/>
      <c r="B106" s="29"/>
      <c r="C106" s="29"/>
      <c r="D106" s="29"/>
      <c r="E106" s="29"/>
      <c r="G106" s="29"/>
      <c r="H106" s="40"/>
    </row>
    <row r="107" spans="1:8" x14ac:dyDescent="0.25">
      <c r="A107" s="30"/>
      <c r="B107" s="29"/>
      <c r="C107" s="29"/>
      <c r="D107" s="29"/>
      <c r="E107" s="29"/>
      <c r="G107" s="29"/>
      <c r="H107" s="40"/>
    </row>
    <row r="108" spans="1:8" x14ac:dyDescent="0.25">
      <c r="A108" s="30"/>
      <c r="B108" s="29"/>
      <c r="C108" s="29"/>
      <c r="D108" s="29"/>
      <c r="E108" s="29"/>
      <c r="G108" s="29"/>
      <c r="H108" s="40"/>
    </row>
    <row r="109" spans="1:8" x14ac:dyDescent="0.25">
      <c r="A109" s="30"/>
      <c r="B109" s="29"/>
      <c r="C109" s="29"/>
      <c r="D109" s="29"/>
      <c r="E109" s="29"/>
      <c r="G109" s="29"/>
      <c r="H109" s="40"/>
    </row>
    <row r="110" spans="1:8" x14ac:dyDescent="0.25">
      <c r="A110" s="30"/>
      <c r="B110" s="29"/>
      <c r="C110" s="29"/>
      <c r="D110" s="29"/>
      <c r="E110" s="29"/>
      <c r="G110" s="29"/>
      <c r="H110" s="40"/>
    </row>
    <row r="111" spans="1:8" x14ac:dyDescent="0.25">
      <c r="A111" s="30"/>
      <c r="B111" s="29"/>
      <c r="C111" s="29"/>
      <c r="D111" s="29"/>
      <c r="E111" s="29"/>
      <c r="G111" s="29"/>
      <c r="H111" s="40"/>
    </row>
    <row r="112" spans="1:8" x14ac:dyDescent="0.25">
      <c r="A112" s="30"/>
      <c r="B112" s="29"/>
      <c r="C112" s="29"/>
      <c r="D112" s="29"/>
      <c r="E112" s="29"/>
      <c r="G112" s="29"/>
      <c r="H112" s="40"/>
    </row>
    <row r="113" spans="1:8" x14ac:dyDescent="0.25">
      <c r="A113" s="30"/>
      <c r="B113" s="29"/>
      <c r="C113" s="29"/>
      <c r="D113" s="29"/>
      <c r="E113" s="29"/>
      <c r="G113" s="29"/>
      <c r="H113" s="40"/>
    </row>
    <row r="114" spans="1:8" x14ac:dyDescent="0.25">
      <c r="A114" s="30"/>
      <c r="B114" s="29"/>
      <c r="C114" s="29"/>
      <c r="D114" s="29"/>
      <c r="E114" s="29"/>
      <c r="G114" s="29"/>
      <c r="H114" s="40"/>
    </row>
    <row r="115" spans="1:8" x14ac:dyDescent="0.25">
      <c r="A115" s="30"/>
      <c r="B115" s="29"/>
      <c r="C115" s="29"/>
      <c r="D115" s="29"/>
      <c r="E115" s="29"/>
      <c r="G115" s="29"/>
      <c r="H115" s="40"/>
    </row>
    <row r="116" spans="1:8" x14ac:dyDescent="0.25">
      <c r="A116" s="30"/>
      <c r="B116" s="29"/>
      <c r="C116" s="29"/>
      <c r="D116" s="29"/>
      <c r="E116" s="29"/>
      <c r="G116" s="29"/>
      <c r="H116" s="40"/>
    </row>
    <row r="117" spans="1:8" x14ac:dyDescent="0.25">
      <c r="A117" s="30"/>
      <c r="B117" s="29"/>
      <c r="C117" s="29"/>
      <c r="D117" s="29"/>
      <c r="E117" s="29"/>
      <c r="G117" s="29"/>
      <c r="H117" s="40"/>
    </row>
    <row r="118" spans="1:8" x14ac:dyDescent="0.25">
      <c r="A118" s="30"/>
      <c r="B118" s="29"/>
      <c r="C118" s="29"/>
      <c r="D118" s="29"/>
      <c r="E118" s="29"/>
      <c r="G118" s="29"/>
      <c r="H118" s="40"/>
    </row>
    <row r="119" spans="1:8" x14ac:dyDescent="0.25">
      <c r="A119" s="30"/>
      <c r="B119" s="29"/>
      <c r="C119" s="29"/>
      <c r="D119" s="29"/>
      <c r="E119" s="29"/>
      <c r="G119" s="29"/>
      <c r="H119" s="40"/>
    </row>
    <row r="120" spans="1:8" x14ac:dyDescent="0.25">
      <c r="A120" s="30"/>
      <c r="B120" s="29"/>
      <c r="C120" s="29"/>
      <c r="D120" s="29"/>
      <c r="E120" s="29"/>
      <c r="G120" s="29"/>
      <c r="H120" s="40"/>
    </row>
    <row r="121" spans="1:8" x14ac:dyDescent="0.25">
      <c r="A121" s="30"/>
      <c r="B121" s="29"/>
      <c r="C121" s="29"/>
      <c r="D121" s="29"/>
      <c r="E121" s="29"/>
      <c r="G121" s="29"/>
      <c r="H121" s="40"/>
    </row>
    <row r="122" spans="1:8" x14ac:dyDescent="0.25">
      <c r="A122" s="30"/>
      <c r="B122" s="29"/>
      <c r="C122" s="29"/>
      <c r="D122" s="29"/>
      <c r="E122" s="29"/>
      <c r="G122" s="29"/>
      <c r="H122" s="40"/>
    </row>
    <row r="123" spans="1:8" x14ac:dyDescent="0.25">
      <c r="A123" s="30"/>
      <c r="B123" s="29"/>
      <c r="C123" s="29"/>
      <c r="D123" s="29"/>
      <c r="E123" s="29"/>
      <c r="G123" s="29"/>
      <c r="H123" s="40"/>
    </row>
    <row r="124" spans="1:8" x14ac:dyDescent="0.25">
      <c r="A124" s="30"/>
      <c r="B124" s="29"/>
      <c r="C124" s="29"/>
      <c r="D124" s="29"/>
      <c r="E124" s="29"/>
      <c r="G124" s="29"/>
      <c r="H124" s="40"/>
    </row>
    <row r="125" spans="1:8" x14ac:dyDescent="0.25">
      <c r="A125" s="30"/>
      <c r="B125" s="29"/>
      <c r="C125" s="29"/>
      <c r="D125" s="29"/>
      <c r="E125" s="29"/>
      <c r="G125" s="29"/>
      <c r="H125" s="40"/>
    </row>
    <row r="126" spans="1:8" x14ac:dyDescent="0.25">
      <c r="A126" s="30"/>
      <c r="B126" s="29"/>
      <c r="C126" s="29"/>
      <c r="D126" s="29"/>
      <c r="E126" s="29"/>
      <c r="G126" s="29"/>
      <c r="H126" s="40"/>
    </row>
    <row r="127" spans="1:8" x14ac:dyDescent="0.25">
      <c r="A127" s="30"/>
      <c r="B127" s="29"/>
      <c r="C127" s="29"/>
      <c r="D127" s="29"/>
      <c r="E127" s="29"/>
      <c r="G127" s="29"/>
      <c r="H127" s="40"/>
    </row>
    <row r="128" spans="1:8" x14ac:dyDescent="0.25">
      <c r="A128" s="30"/>
      <c r="B128" s="29"/>
      <c r="C128" s="29"/>
      <c r="D128" s="29"/>
      <c r="E128" s="29"/>
      <c r="G128" s="29"/>
      <c r="H128" s="40"/>
    </row>
    <row r="129" spans="1:8" x14ac:dyDescent="0.25">
      <c r="A129" s="30"/>
      <c r="B129" s="29"/>
      <c r="C129" s="29"/>
      <c r="D129" s="29"/>
      <c r="E129" s="29"/>
      <c r="G129" s="29"/>
      <c r="H129" s="40"/>
    </row>
    <row r="130" spans="1:8" x14ac:dyDescent="0.25">
      <c r="A130" s="30"/>
      <c r="B130" s="29"/>
      <c r="C130" s="29"/>
      <c r="D130" s="29"/>
      <c r="E130" s="29"/>
      <c r="G130" s="29"/>
      <c r="H130" s="40"/>
    </row>
    <row r="131" spans="1:8" x14ac:dyDescent="0.25">
      <c r="A131" s="30"/>
      <c r="B131" s="29"/>
      <c r="C131" s="29"/>
      <c r="D131" s="29"/>
      <c r="E131" s="29"/>
      <c r="G131" s="29"/>
      <c r="H131" s="40"/>
    </row>
    <row r="132" spans="1:8" x14ac:dyDescent="0.25">
      <c r="A132" s="30"/>
      <c r="B132" s="29"/>
      <c r="C132" s="29"/>
      <c r="D132" s="29"/>
      <c r="E132" s="29"/>
      <c r="G132" s="29"/>
      <c r="H132" s="40"/>
    </row>
    <row r="133" spans="1:8" x14ac:dyDescent="0.25">
      <c r="A133" s="30"/>
      <c r="B133" s="29"/>
      <c r="C133" s="29"/>
      <c r="D133" s="29"/>
      <c r="E133" s="29"/>
      <c r="G133" s="29"/>
      <c r="H133" s="40"/>
    </row>
    <row r="134" spans="1:8" x14ac:dyDescent="0.25">
      <c r="A134" s="30"/>
      <c r="B134" s="29"/>
      <c r="C134" s="29"/>
      <c r="D134" s="29"/>
      <c r="E134" s="29"/>
      <c r="G134" s="29"/>
      <c r="H134" s="40"/>
    </row>
    <row r="135" spans="1:8" x14ac:dyDescent="0.25">
      <c r="A135" s="30"/>
      <c r="B135" s="29"/>
      <c r="C135" s="29"/>
      <c r="D135" s="29"/>
      <c r="E135" s="29"/>
      <c r="G135" s="29"/>
      <c r="H135" s="40"/>
    </row>
    <row r="136" spans="1:8" x14ac:dyDescent="0.25">
      <c r="A136" s="30"/>
      <c r="B136" s="29"/>
      <c r="C136" s="29"/>
      <c r="D136" s="29"/>
      <c r="E136" s="29"/>
      <c r="G136" s="29"/>
      <c r="H136" s="40"/>
    </row>
    <row r="137" spans="1:8" x14ac:dyDescent="0.25">
      <c r="A137" s="30"/>
      <c r="B137" s="29"/>
      <c r="C137" s="29"/>
      <c r="D137" s="29"/>
      <c r="E137" s="29"/>
      <c r="G137" s="29"/>
      <c r="H137" s="40"/>
    </row>
    <row r="138" spans="1:8" x14ac:dyDescent="0.25">
      <c r="A138" s="30"/>
      <c r="B138" s="29"/>
      <c r="C138" s="29"/>
      <c r="D138" s="29"/>
      <c r="E138" s="29"/>
      <c r="G138" s="29"/>
      <c r="H138" s="40"/>
    </row>
    <row r="139" spans="1:8" x14ac:dyDescent="0.25">
      <c r="A139" s="30"/>
      <c r="B139" s="29"/>
      <c r="C139" s="29"/>
      <c r="D139" s="29"/>
      <c r="E139" s="29"/>
      <c r="G139" s="29"/>
      <c r="H139" s="40"/>
    </row>
    <row r="140" spans="1:8" x14ac:dyDescent="0.25">
      <c r="A140" s="30"/>
      <c r="B140" s="29"/>
      <c r="C140" s="29"/>
      <c r="D140" s="29"/>
      <c r="E140" s="29"/>
      <c r="G140" s="29"/>
      <c r="H140" s="40"/>
    </row>
    <row r="141" spans="1:8" x14ac:dyDescent="0.25">
      <c r="A141" s="30"/>
      <c r="B141" s="29"/>
      <c r="C141" s="29"/>
      <c r="D141" s="29"/>
      <c r="E141" s="29"/>
      <c r="G141" s="29"/>
      <c r="H141" s="40"/>
    </row>
    <row r="142" spans="1:8" x14ac:dyDescent="0.25">
      <c r="A142" s="30"/>
      <c r="B142" s="29"/>
      <c r="C142" s="29"/>
      <c r="D142" s="29"/>
      <c r="E142" s="29"/>
      <c r="G142" s="29"/>
      <c r="H142" s="40"/>
    </row>
    <row r="143" spans="1:8" x14ac:dyDescent="0.25">
      <c r="A143" s="30"/>
      <c r="B143" s="29"/>
      <c r="C143" s="29"/>
      <c r="D143" s="29"/>
      <c r="E143" s="29"/>
      <c r="G143" s="29"/>
      <c r="H143" s="40"/>
    </row>
    <row r="144" spans="1:8" x14ac:dyDescent="0.25">
      <c r="A144" s="30"/>
      <c r="B144" s="29"/>
      <c r="C144" s="29"/>
      <c r="D144" s="29"/>
      <c r="E144" s="29"/>
      <c r="G144" s="29"/>
      <c r="H144" s="40"/>
    </row>
    <row r="145" spans="1:8" x14ac:dyDescent="0.25">
      <c r="A145" s="30"/>
      <c r="B145" s="29"/>
      <c r="C145" s="29"/>
      <c r="D145" s="29"/>
      <c r="E145" s="29"/>
      <c r="G145" s="29"/>
      <c r="H145" s="40"/>
    </row>
    <row r="146" spans="1:8" x14ac:dyDescent="0.25">
      <c r="A146" s="30"/>
      <c r="B146" s="29"/>
      <c r="C146" s="29"/>
      <c r="D146" s="29"/>
      <c r="E146" s="29"/>
      <c r="G146" s="29"/>
      <c r="H146" s="40"/>
    </row>
    <row r="147" spans="1:8" x14ac:dyDescent="0.25">
      <c r="A147" s="30"/>
      <c r="B147" s="29"/>
      <c r="C147" s="29"/>
      <c r="D147" s="29"/>
      <c r="E147" s="29"/>
      <c r="G147" s="29"/>
      <c r="H147" s="40"/>
    </row>
    <row r="148" spans="1:8" x14ac:dyDescent="0.25">
      <c r="A148" s="30"/>
      <c r="B148" s="29"/>
      <c r="C148" s="29"/>
      <c r="D148" s="29"/>
      <c r="E148" s="29"/>
      <c r="G148" s="29"/>
      <c r="H148" s="40"/>
    </row>
    <row r="149" spans="1:8" x14ac:dyDescent="0.25">
      <c r="A149" s="30"/>
      <c r="B149" s="29"/>
      <c r="C149" s="29"/>
      <c r="D149" s="29"/>
      <c r="E149" s="29"/>
      <c r="G149" s="29"/>
      <c r="H149" s="40"/>
    </row>
    <row r="150" spans="1:8" x14ac:dyDescent="0.25">
      <c r="A150" s="30"/>
      <c r="B150" s="29"/>
      <c r="C150" s="29"/>
      <c r="D150" s="29"/>
      <c r="E150" s="29"/>
      <c r="G150" s="29"/>
      <c r="H150" s="40"/>
    </row>
    <row r="151" spans="1:8" x14ac:dyDescent="0.25">
      <c r="A151" s="30"/>
      <c r="B151" s="29"/>
      <c r="C151" s="29"/>
      <c r="D151" s="29"/>
      <c r="E151" s="29"/>
      <c r="G151" s="29"/>
      <c r="H151" s="40"/>
    </row>
    <row r="152" spans="1:8" x14ac:dyDescent="0.25">
      <c r="A152" s="30"/>
      <c r="B152" s="29"/>
      <c r="C152" s="29"/>
      <c r="D152" s="29"/>
      <c r="E152" s="29"/>
      <c r="G152" s="29"/>
      <c r="H152" s="40"/>
    </row>
    <row r="153" spans="1:8" x14ac:dyDescent="0.25">
      <c r="A153" s="30"/>
      <c r="B153" s="29"/>
      <c r="C153" s="29"/>
      <c r="D153" s="29"/>
      <c r="E153" s="29"/>
      <c r="G153" s="29"/>
      <c r="H153" s="40"/>
    </row>
    <row r="154" spans="1:8" x14ac:dyDescent="0.25">
      <c r="A154" s="30"/>
      <c r="B154" s="29"/>
      <c r="C154" s="29"/>
      <c r="D154" s="29"/>
      <c r="E154" s="29"/>
      <c r="G154" s="29"/>
      <c r="H154" s="40"/>
    </row>
  </sheetData>
  <mergeCells count="26">
    <mergeCell ref="A2:AD2"/>
    <mergeCell ref="J9:L9"/>
    <mergeCell ref="M9:M10"/>
    <mergeCell ref="B26:AD26"/>
    <mergeCell ref="A1:AD1"/>
    <mergeCell ref="S9:U9"/>
    <mergeCell ref="V9:V10"/>
    <mergeCell ref="A8:AD8"/>
    <mergeCell ref="A3:AD3"/>
    <mergeCell ref="AA9:AC9"/>
    <mergeCell ref="A4:AD4"/>
    <mergeCell ref="R7:AH7"/>
    <mergeCell ref="A7:Q7"/>
    <mergeCell ref="AE9:AG9"/>
    <mergeCell ref="AH9:AH10"/>
    <mergeCell ref="AD9:AD10"/>
    <mergeCell ref="W9:Y9"/>
    <mergeCell ref="Q9:Q10"/>
    <mergeCell ref="N9:P9"/>
    <mergeCell ref="I9:I10"/>
    <mergeCell ref="F9:H9"/>
    <mergeCell ref="E9:E10"/>
    <mergeCell ref="B9:D9"/>
    <mergeCell ref="B20:AD20"/>
    <mergeCell ref="A21:AD21"/>
    <mergeCell ref="Z9:Z10"/>
  </mergeCells>
  <phoneticPr fontId="2" type="noConversion"/>
  <printOptions horizontalCentered="1"/>
  <pageMargins left="0.78740157480314965" right="0.78740157480314965" top="0" bottom="0" header="0.51181102362204722" footer="0.51181102362204722"/>
  <pageSetup paperSize="9" scale="5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7">
    <tabColor rgb="FF00B050"/>
  </sheetPr>
  <dimension ref="A1:H22"/>
  <sheetViews>
    <sheetView workbookViewId="0">
      <selection sqref="A1:E1"/>
    </sheetView>
  </sheetViews>
  <sheetFormatPr defaultRowHeight="15.75" x14ac:dyDescent="0.25"/>
  <cols>
    <col min="1" max="1" width="49.140625" style="73" customWidth="1"/>
    <col min="2" max="2" width="9.85546875" style="10" customWidth="1"/>
    <col min="3" max="3" width="9.28515625" style="10" customWidth="1"/>
    <col min="4" max="4" width="8.7109375" style="54" customWidth="1"/>
    <col min="5" max="5" width="10" style="10" customWidth="1"/>
    <col min="6" max="7" width="9.140625" style="10"/>
    <col min="8" max="8" width="38.28515625" style="10" bestFit="1" customWidth="1"/>
    <col min="9" max="16384" width="9.140625" style="10"/>
  </cols>
  <sheetData>
    <row r="1" spans="1:8" x14ac:dyDescent="0.25">
      <c r="A1" s="292" t="s">
        <v>314</v>
      </c>
      <c r="B1" s="292"/>
      <c r="C1" s="292"/>
      <c r="D1" s="292"/>
      <c r="E1" s="292"/>
    </row>
    <row r="2" spans="1:8" ht="19.5" customHeight="1" x14ac:dyDescent="0.25">
      <c r="A2" s="226"/>
      <c r="B2" s="226"/>
      <c r="C2" s="226"/>
      <c r="D2" s="226"/>
      <c r="E2" s="226"/>
    </row>
    <row r="3" spans="1:8" x14ac:dyDescent="0.25">
      <c r="A3" s="296" t="s">
        <v>193</v>
      </c>
      <c r="B3" s="296"/>
      <c r="C3" s="296"/>
      <c r="D3" s="296"/>
      <c r="E3" s="296"/>
    </row>
    <row r="4" spans="1:8" x14ac:dyDescent="0.25">
      <c r="A4" s="296" t="s">
        <v>284</v>
      </c>
      <c r="B4" s="296"/>
      <c r="C4" s="296"/>
      <c r="D4" s="296"/>
      <c r="E4" s="296"/>
    </row>
    <row r="5" spans="1:8" x14ac:dyDescent="0.25">
      <c r="A5" s="298" t="s">
        <v>33</v>
      </c>
      <c r="B5" s="298"/>
      <c r="C5" s="298"/>
      <c r="D5" s="298"/>
      <c r="E5" s="298"/>
    </row>
    <row r="6" spans="1:8" x14ac:dyDescent="0.25">
      <c r="A6" s="85"/>
      <c r="B6" s="51"/>
      <c r="C6" s="51"/>
      <c r="D6" s="51"/>
      <c r="E6" s="51"/>
    </row>
    <row r="7" spans="1:8" x14ac:dyDescent="0.25">
      <c r="A7" s="86"/>
      <c r="B7" s="19"/>
      <c r="C7" s="18"/>
      <c r="D7" s="68"/>
      <c r="E7" s="19" t="s">
        <v>220</v>
      </c>
    </row>
    <row r="8" spans="1:8" x14ac:dyDescent="0.25">
      <c r="A8" s="76" t="s">
        <v>9</v>
      </c>
      <c r="B8" s="261" t="s">
        <v>21</v>
      </c>
      <c r="C8" s="262"/>
      <c r="D8" s="263"/>
      <c r="E8" s="264" t="s">
        <v>11</v>
      </c>
    </row>
    <row r="9" spans="1:8" x14ac:dyDescent="0.25">
      <c r="A9" s="76" t="s">
        <v>25</v>
      </c>
      <c r="B9" s="11" t="s">
        <v>22</v>
      </c>
      <c r="C9" s="77" t="s">
        <v>23</v>
      </c>
      <c r="D9" s="78" t="s">
        <v>24</v>
      </c>
      <c r="E9" s="265"/>
      <c r="F9" s="190"/>
      <c r="G9" s="190"/>
      <c r="H9" s="190"/>
    </row>
    <row r="10" spans="1:8" x14ac:dyDescent="0.25">
      <c r="A10" s="67" t="s">
        <v>197</v>
      </c>
      <c r="B10" s="64">
        <v>10000</v>
      </c>
      <c r="C10" s="64">
        <v>0</v>
      </c>
      <c r="D10" s="64">
        <v>0</v>
      </c>
      <c r="E10" s="65">
        <v>10000</v>
      </c>
      <c r="F10" s="190"/>
      <c r="G10" s="191"/>
      <c r="H10" s="192"/>
    </row>
    <row r="11" spans="1:8" x14ac:dyDescent="0.25">
      <c r="A11" s="67" t="s">
        <v>198</v>
      </c>
      <c r="B11" s="64">
        <v>200000</v>
      </c>
      <c r="C11" s="64">
        <v>0</v>
      </c>
      <c r="D11" s="64">
        <v>0</v>
      </c>
      <c r="E11" s="65">
        <v>200000</v>
      </c>
      <c r="F11" s="190"/>
      <c r="G11" s="191"/>
      <c r="H11" s="192"/>
    </row>
    <row r="12" spans="1:8" x14ac:dyDescent="0.25">
      <c r="A12" s="6" t="s">
        <v>191</v>
      </c>
      <c r="B12" s="64">
        <v>160000</v>
      </c>
      <c r="C12" s="64">
        <v>0</v>
      </c>
      <c r="D12" s="64">
        <v>0</v>
      </c>
      <c r="E12" s="65">
        <v>160000</v>
      </c>
      <c r="F12" s="190"/>
      <c r="G12" s="191"/>
      <c r="H12" s="192"/>
    </row>
    <row r="13" spans="1:8" x14ac:dyDescent="0.25">
      <c r="A13" s="67" t="s">
        <v>259</v>
      </c>
      <c r="B13" s="64">
        <v>30000</v>
      </c>
      <c r="C13" s="64">
        <v>0</v>
      </c>
      <c r="D13" s="64">
        <v>0</v>
      </c>
      <c r="E13" s="65">
        <v>30000</v>
      </c>
      <c r="F13" s="190"/>
      <c r="G13" s="191"/>
      <c r="H13" s="192"/>
    </row>
    <row r="14" spans="1:8" ht="31.5" x14ac:dyDescent="0.25">
      <c r="A14" s="87" t="s">
        <v>31</v>
      </c>
      <c r="B14" s="84">
        <v>480000</v>
      </c>
      <c r="C14" s="84">
        <v>0</v>
      </c>
      <c r="D14" s="84">
        <v>0</v>
      </c>
      <c r="E14" s="84">
        <v>480000</v>
      </c>
      <c r="F14" s="190"/>
      <c r="G14" s="193"/>
      <c r="H14" s="194"/>
    </row>
    <row r="15" spans="1:8" x14ac:dyDescent="0.25">
      <c r="A15" s="67" t="s">
        <v>261</v>
      </c>
      <c r="B15" s="212">
        <v>150000</v>
      </c>
      <c r="C15" s="212">
        <v>0</v>
      </c>
      <c r="D15" s="212">
        <v>0</v>
      </c>
      <c r="E15" s="212">
        <v>150000</v>
      </c>
      <c r="F15" s="190"/>
      <c r="G15" s="193"/>
      <c r="H15" s="194"/>
    </row>
    <row r="16" spans="1:8" x14ac:dyDescent="0.25">
      <c r="A16" s="67" t="s">
        <v>260</v>
      </c>
      <c r="B16" s="212">
        <v>300000</v>
      </c>
      <c r="C16" s="212">
        <v>0</v>
      </c>
      <c r="D16" s="212">
        <v>0</v>
      </c>
      <c r="E16" s="212">
        <v>300000</v>
      </c>
      <c r="F16" s="190"/>
      <c r="G16" s="193"/>
      <c r="H16" s="194"/>
    </row>
    <row r="17" spans="1:5" ht="31.5" x14ac:dyDescent="0.25">
      <c r="A17" s="158" t="s">
        <v>32</v>
      </c>
      <c r="B17" s="7">
        <v>450000</v>
      </c>
      <c r="C17" s="7">
        <v>0</v>
      </c>
      <c r="D17" s="7">
        <v>0</v>
      </c>
      <c r="E17" s="7">
        <v>450000</v>
      </c>
    </row>
    <row r="18" spans="1:5" x14ac:dyDescent="0.25">
      <c r="A18" s="58" t="s">
        <v>30</v>
      </c>
      <c r="B18" s="7">
        <v>930000</v>
      </c>
      <c r="C18" s="7">
        <v>0</v>
      </c>
      <c r="D18" s="7">
        <v>0</v>
      </c>
      <c r="E18" s="7">
        <v>930000</v>
      </c>
    </row>
    <row r="20" spans="1:5" x14ac:dyDescent="0.25">
      <c r="A20" s="10"/>
    </row>
    <row r="22" spans="1:5" x14ac:dyDescent="0.25">
      <c r="B22" s="17"/>
      <c r="C22" s="17"/>
      <c r="D22" s="17"/>
      <c r="E22" s="17"/>
    </row>
  </sheetData>
  <mergeCells count="6">
    <mergeCell ref="B8:D8"/>
    <mergeCell ref="E8:E9"/>
    <mergeCell ref="A1:E1"/>
    <mergeCell ref="A5:E5"/>
    <mergeCell ref="A4:E4"/>
    <mergeCell ref="A3:E3"/>
  </mergeCells>
  <phoneticPr fontId="2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9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0">
    <tabColor rgb="FF00B050"/>
  </sheetPr>
  <dimension ref="A1:E13"/>
  <sheetViews>
    <sheetView workbookViewId="0">
      <selection sqref="A1:B1"/>
    </sheetView>
  </sheetViews>
  <sheetFormatPr defaultRowHeight="15.75" x14ac:dyDescent="0.25"/>
  <cols>
    <col min="1" max="1" width="103.7109375" style="107" customWidth="1"/>
    <col min="2" max="2" width="15.85546875" style="107" customWidth="1"/>
    <col min="3" max="16384" width="9.140625" style="107"/>
  </cols>
  <sheetData>
    <row r="1" spans="1:5" x14ac:dyDescent="0.25">
      <c r="A1" s="303" t="s">
        <v>315</v>
      </c>
      <c r="B1" s="303"/>
      <c r="C1" s="106"/>
      <c r="D1" s="106"/>
      <c r="E1" s="106"/>
    </row>
    <row r="2" spans="1:5" x14ac:dyDescent="0.25">
      <c r="A2" s="228"/>
      <c r="B2" s="228"/>
    </row>
    <row r="3" spans="1:5" x14ac:dyDescent="0.25">
      <c r="A3" s="304" t="s">
        <v>193</v>
      </c>
      <c r="B3" s="304"/>
    </row>
    <row r="4" spans="1:5" x14ac:dyDescent="0.25">
      <c r="A4" s="304" t="s">
        <v>235</v>
      </c>
      <c r="B4" s="304"/>
    </row>
    <row r="5" spans="1:5" x14ac:dyDescent="0.25">
      <c r="A5" s="304" t="s">
        <v>287</v>
      </c>
      <c r="B5" s="304"/>
    </row>
    <row r="6" spans="1:5" x14ac:dyDescent="0.25">
      <c r="A6" s="108"/>
      <c r="B6" s="108"/>
    </row>
    <row r="7" spans="1:5" x14ac:dyDescent="0.25">
      <c r="B7" s="19" t="s">
        <v>220</v>
      </c>
    </row>
    <row r="8" spans="1:5" x14ac:dyDescent="0.25">
      <c r="A8" s="109" t="s">
        <v>9</v>
      </c>
      <c r="B8" s="109" t="s">
        <v>102</v>
      </c>
    </row>
    <row r="9" spans="1:5" x14ac:dyDescent="0.25">
      <c r="A9" s="183" t="s">
        <v>285</v>
      </c>
      <c r="B9" s="154">
        <v>0</v>
      </c>
    </row>
    <row r="10" spans="1:5" x14ac:dyDescent="0.25">
      <c r="A10" s="110" t="s">
        <v>10</v>
      </c>
      <c r="B10" s="111">
        <f>SUM(B9)</f>
        <v>0</v>
      </c>
    </row>
    <row r="11" spans="1:5" x14ac:dyDescent="0.25">
      <c r="A11" s="187"/>
      <c r="B11" s="202"/>
    </row>
    <row r="12" spans="1:5" x14ac:dyDescent="0.25">
      <c r="A12" s="110" t="s">
        <v>286</v>
      </c>
      <c r="B12" s="213">
        <v>50000000</v>
      </c>
    </row>
    <row r="13" spans="1:5" x14ac:dyDescent="0.25">
      <c r="A13" s="189" t="s">
        <v>10</v>
      </c>
      <c r="B13" s="188">
        <f>B10+B12</f>
        <v>50000000</v>
      </c>
    </row>
  </sheetData>
  <mergeCells count="4">
    <mergeCell ref="A1:B1"/>
    <mergeCell ref="A4:B4"/>
    <mergeCell ref="A5:B5"/>
    <mergeCell ref="A3:B3"/>
  </mergeCells>
  <phoneticPr fontId="2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4">
    <tabColor rgb="FF00B050"/>
  </sheetPr>
  <dimension ref="A1:P68"/>
  <sheetViews>
    <sheetView workbookViewId="0">
      <selection sqref="A1:N1"/>
    </sheetView>
  </sheetViews>
  <sheetFormatPr defaultColWidth="11.85546875" defaultRowHeight="15.75" x14ac:dyDescent="0.25"/>
  <cols>
    <col min="1" max="1" width="36.85546875" style="240" customWidth="1"/>
    <col min="2" max="2" width="13.28515625" style="54" customWidth="1"/>
    <col min="3" max="3" width="12.140625" style="54" bestFit="1" customWidth="1"/>
    <col min="4" max="4" width="11.140625" style="54" customWidth="1"/>
    <col min="5" max="5" width="11" style="54" customWidth="1"/>
    <col min="6" max="6" width="12.7109375" style="54" customWidth="1"/>
    <col min="7" max="7" width="13.42578125" style="54" customWidth="1"/>
    <col min="8" max="8" width="11.28515625" style="54" customWidth="1"/>
    <col min="9" max="9" width="12" style="54" customWidth="1"/>
    <col min="10" max="10" width="11.140625" style="54" customWidth="1"/>
    <col min="11" max="11" width="11" style="54" customWidth="1"/>
    <col min="12" max="12" width="10.140625" style="54" customWidth="1"/>
    <col min="13" max="13" width="11.85546875" style="54" customWidth="1"/>
    <col min="14" max="14" width="11" style="54" customWidth="1"/>
    <col min="15" max="15" width="10.140625" style="54" hidden="1" customWidth="1"/>
    <col min="16" max="16" width="15" style="54" customWidth="1"/>
    <col min="17" max="16384" width="11.85546875" style="54"/>
  </cols>
  <sheetData>
    <row r="1" spans="1:16" x14ac:dyDescent="0.25">
      <c r="A1" s="305" t="s">
        <v>316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</row>
    <row r="2" spans="1:16" x14ac:dyDescent="0.25">
      <c r="A2" s="238"/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</row>
    <row r="3" spans="1:16" x14ac:dyDescent="0.25">
      <c r="A3" s="296" t="s">
        <v>236</v>
      </c>
      <c r="B3" s="296"/>
      <c r="C3" s="296"/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6"/>
    </row>
    <row r="4" spans="1:16" x14ac:dyDescent="0.25">
      <c r="A4" s="296" t="s">
        <v>262</v>
      </c>
      <c r="B4" s="296"/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</row>
    <row r="5" spans="1:16" x14ac:dyDescent="0.25">
      <c r="A5" s="239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</row>
    <row r="6" spans="1:16" x14ac:dyDescent="0.25">
      <c r="N6" s="99" t="s">
        <v>220</v>
      </c>
    </row>
    <row r="7" spans="1:16" x14ac:dyDescent="0.25">
      <c r="A7" s="241" t="s">
        <v>9</v>
      </c>
      <c r="B7" s="101" t="s">
        <v>88</v>
      </c>
      <c r="C7" s="306" t="s">
        <v>136</v>
      </c>
      <c r="D7" s="306"/>
      <c r="E7" s="306"/>
      <c r="F7" s="306"/>
      <c r="G7" s="306"/>
      <c r="H7" s="306"/>
      <c r="I7" s="306"/>
      <c r="J7" s="306"/>
      <c r="K7" s="306"/>
      <c r="L7" s="306"/>
      <c r="M7" s="306"/>
      <c r="N7" s="306"/>
    </row>
    <row r="8" spans="1:16" x14ac:dyDescent="0.25">
      <c r="A8" s="242"/>
      <c r="B8" s="102" t="s">
        <v>89</v>
      </c>
      <c r="C8" s="103" t="s">
        <v>90</v>
      </c>
      <c r="D8" s="103" t="s">
        <v>91</v>
      </c>
      <c r="E8" s="103" t="s">
        <v>92</v>
      </c>
      <c r="F8" s="103" t="s">
        <v>93</v>
      </c>
      <c r="G8" s="103" t="s">
        <v>94</v>
      </c>
      <c r="H8" s="103" t="s">
        <v>95</v>
      </c>
      <c r="I8" s="103" t="s">
        <v>96</v>
      </c>
      <c r="J8" s="103" t="s">
        <v>97</v>
      </c>
      <c r="K8" s="103" t="s">
        <v>98</v>
      </c>
      <c r="L8" s="103" t="s">
        <v>99</v>
      </c>
      <c r="M8" s="103" t="s">
        <v>100</v>
      </c>
      <c r="N8" s="104" t="s">
        <v>101</v>
      </c>
    </row>
    <row r="9" spans="1:16" x14ac:dyDescent="0.25">
      <c r="A9" s="243" t="s">
        <v>17</v>
      </c>
      <c r="B9" s="100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105"/>
    </row>
    <row r="10" spans="1:16" x14ac:dyDescent="0.25">
      <c r="A10" s="244" t="s">
        <v>35</v>
      </c>
      <c r="B10" s="5">
        <v>1800000</v>
      </c>
      <c r="C10" s="5">
        <v>66000</v>
      </c>
      <c r="D10" s="5">
        <v>144000</v>
      </c>
      <c r="E10" s="5">
        <v>144000</v>
      </c>
      <c r="F10" s="5">
        <v>144000</v>
      </c>
      <c r="G10" s="5">
        <v>144000</v>
      </c>
      <c r="H10" s="5">
        <v>144000</v>
      </c>
      <c r="I10" s="5">
        <v>144000</v>
      </c>
      <c r="J10" s="5">
        <v>144000</v>
      </c>
      <c r="K10" s="5">
        <v>144000</v>
      </c>
      <c r="L10" s="5">
        <v>144000</v>
      </c>
      <c r="M10" s="5">
        <v>144000</v>
      </c>
      <c r="N10" s="5">
        <v>144000</v>
      </c>
      <c r="O10" s="5">
        <f>$B$10/12</f>
        <v>150000</v>
      </c>
      <c r="P10" s="105"/>
    </row>
    <row r="11" spans="1:16" ht="30" x14ac:dyDescent="0.25">
      <c r="A11" s="244" t="s">
        <v>42</v>
      </c>
      <c r="B11" s="5">
        <v>1800000</v>
      </c>
      <c r="C11" s="5">
        <v>66000</v>
      </c>
      <c r="D11" s="5">
        <v>144000</v>
      </c>
      <c r="E11" s="5">
        <v>144000</v>
      </c>
      <c r="F11" s="5">
        <v>144000</v>
      </c>
      <c r="G11" s="5">
        <v>144000</v>
      </c>
      <c r="H11" s="5">
        <v>144000</v>
      </c>
      <c r="I11" s="5">
        <v>144000</v>
      </c>
      <c r="J11" s="5">
        <v>144000</v>
      </c>
      <c r="K11" s="5">
        <v>144000</v>
      </c>
      <c r="L11" s="5">
        <v>144000</v>
      </c>
      <c r="M11" s="5">
        <v>144000</v>
      </c>
      <c r="N11" s="5">
        <v>144000</v>
      </c>
      <c r="O11" s="5">
        <f>$B$11/12</f>
        <v>150000</v>
      </c>
      <c r="P11" s="105"/>
    </row>
    <row r="12" spans="1:16" x14ac:dyDescent="0.25">
      <c r="A12" s="245" t="s">
        <v>134</v>
      </c>
      <c r="B12" s="5">
        <v>30900000</v>
      </c>
      <c r="C12" s="5">
        <v>0</v>
      </c>
      <c r="D12" s="5">
        <v>0</v>
      </c>
      <c r="E12" s="5">
        <v>2950000</v>
      </c>
      <c r="F12" s="5">
        <v>0</v>
      </c>
      <c r="G12" s="5">
        <v>20000000</v>
      </c>
      <c r="H12" s="5">
        <v>0</v>
      </c>
      <c r="I12" s="5">
        <v>0</v>
      </c>
      <c r="J12" s="5">
        <v>0</v>
      </c>
      <c r="K12" s="5">
        <v>2950000</v>
      </c>
      <c r="L12" s="5">
        <v>0</v>
      </c>
      <c r="M12" s="5">
        <v>0</v>
      </c>
      <c r="N12" s="5">
        <v>5000000</v>
      </c>
      <c r="O12" s="105">
        <f t="shared" ref="O12:O18" si="0">SUM(C12:N12)</f>
        <v>30900000</v>
      </c>
      <c r="P12" s="105"/>
    </row>
    <row r="13" spans="1:16" x14ac:dyDescent="0.25">
      <c r="A13" s="245" t="s">
        <v>135</v>
      </c>
      <c r="B13" s="5">
        <v>31000000</v>
      </c>
      <c r="C13" s="5">
        <v>0</v>
      </c>
      <c r="D13" s="5"/>
      <c r="E13" s="5">
        <v>2950000</v>
      </c>
      <c r="F13" s="5">
        <v>0</v>
      </c>
      <c r="G13" s="5">
        <v>20000000</v>
      </c>
      <c r="H13" s="5">
        <v>0</v>
      </c>
      <c r="I13" s="5">
        <v>0</v>
      </c>
      <c r="J13" s="5">
        <v>0</v>
      </c>
      <c r="K13" s="5">
        <v>2950000</v>
      </c>
      <c r="L13" s="5">
        <v>100000</v>
      </c>
      <c r="M13" s="5">
        <v>0</v>
      </c>
      <c r="N13" s="5">
        <v>5000000</v>
      </c>
      <c r="O13" s="105"/>
      <c r="P13" s="105"/>
    </row>
    <row r="14" spans="1:16" ht="16.5" customHeight="1" x14ac:dyDescent="0.25">
      <c r="A14" s="246" t="s">
        <v>56</v>
      </c>
      <c r="B14" s="5">
        <v>18637645</v>
      </c>
      <c r="C14" s="5">
        <v>500000</v>
      </c>
      <c r="D14" s="5">
        <v>500000</v>
      </c>
      <c r="E14" s="5">
        <v>5000000</v>
      </c>
      <c r="F14" s="5">
        <v>500000</v>
      </c>
      <c r="G14" s="5">
        <v>500000</v>
      </c>
      <c r="H14" s="5">
        <v>500000</v>
      </c>
      <c r="I14" s="5">
        <v>500000</v>
      </c>
      <c r="J14" s="5">
        <v>2000000</v>
      </c>
      <c r="K14" s="5">
        <v>5000000</v>
      </c>
      <c r="L14" s="5">
        <v>500000</v>
      </c>
      <c r="M14" s="5">
        <v>500000</v>
      </c>
      <c r="N14" s="5">
        <v>1084508</v>
      </c>
      <c r="O14" s="5">
        <f>$B$14/12</f>
        <v>1553137.0833333333</v>
      </c>
      <c r="P14" s="105"/>
    </row>
    <row r="15" spans="1:16" x14ac:dyDescent="0.25">
      <c r="A15" s="245" t="s">
        <v>70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</row>
    <row r="16" spans="1:16" ht="30" x14ac:dyDescent="0.25">
      <c r="A16" s="247" t="s">
        <v>45</v>
      </c>
      <c r="B16" s="5">
        <v>51539531</v>
      </c>
      <c r="C16" s="5">
        <v>0</v>
      </c>
      <c r="D16" s="5">
        <v>0</v>
      </c>
      <c r="E16" s="5">
        <v>5391000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46148531</v>
      </c>
      <c r="L16" s="5">
        <v>0</v>
      </c>
      <c r="M16" s="5">
        <v>0</v>
      </c>
      <c r="N16" s="5">
        <v>0</v>
      </c>
      <c r="O16" s="105">
        <f t="shared" si="0"/>
        <v>51539531</v>
      </c>
      <c r="P16" s="105"/>
    </row>
    <row r="17" spans="1:16" x14ac:dyDescent="0.25">
      <c r="A17" s="245" t="s">
        <v>69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105"/>
    </row>
    <row r="18" spans="1:16" x14ac:dyDescent="0.25">
      <c r="A18" s="245" t="s">
        <v>71</v>
      </c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105">
        <f t="shared" si="0"/>
        <v>0</v>
      </c>
    </row>
    <row r="19" spans="1:16" x14ac:dyDescent="0.25">
      <c r="A19" s="245" t="s">
        <v>20</v>
      </c>
      <c r="B19" s="5">
        <v>130000000</v>
      </c>
      <c r="C19" s="5">
        <v>50000000</v>
      </c>
      <c r="D19" s="5">
        <v>4000000</v>
      </c>
      <c r="E19" s="5">
        <v>0</v>
      </c>
      <c r="F19" s="5">
        <v>3000000</v>
      </c>
      <c r="G19" s="5">
        <v>0</v>
      </c>
      <c r="H19" s="5">
        <v>3000000</v>
      </c>
      <c r="I19" s="5">
        <v>3000000</v>
      </c>
      <c r="J19" s="5">
        <v>5000000</v>
      </c>
      <c r="K19" s="5">
        <v>4000000</v>
      </c>
      <c r="L19" s="5">
        <v>3000000</v>
      </c>
      <c r="M19" s="5">
        <v>2000000</v>
      </c>
      <c r="N19" s="5">
        <v>53000000</v>
      </c>
      <c r="O19" s="105"/>
      <c r="P19" s="105"/>
    </row>
    <row r="20" spans="1:16" x14ac:dyDescent="0.25">
      <c r="A20" s="248" t="s">
        <v>11</v>
      </c>
      <c r="B20" s="7">
        <f>SUM(B11,B13,B14,B16,B19)</f>
        <v>232977176</v>
      </c>
      <c r="C20" s="7">
        <f t="shared" ref="C20:N20" si="1">SUM(C10:C19)</f>
        <v>50632000</v>
      </c>
      <c r="D20" s="7">
        <f t="shared" si="1"/>
        <v>4788000</v>
      </c>
      <c r="E20" s="7">
        <f t="shared" si="1"/>
        <v>16579000</v>
      </c>
      <c r="F20" s="7">
        <f t="shared" si="1"/>
        <v>3788000</v>
      </c>
      <c r="G20" s="7">
        <f t="shared" si="1"/>
        <v>40788000</v>
      </c>
      <c r="H20" s="7">
        <f t="shared" si="1"/>
        <v>3788000</v>
      </c>
      <c r="I20" s="7">
        <f t="shared" si="1"/>
        <v>3788000</v>
      </c>
      <c r="J20" s="7">
        <f t="shared" si="1"/>
        <v>7288000</v>
      </c>
      <c r="K20" s="7">
        <f t="shared" si="1"/>
        <v>61336531</v>
      </c>
      <c r="L20" s="7">
        <f t="shared" si="1"/>
        <v>3888000</v>
      </c>
      <c r="M20" s="7">
        <f t="shared" si="1"/>
        <v>2788000</v>
      </c>
      <c r="N20" s="7">
        <f t="shared" si="1"/>
        <v>64372508</v>
      </c>
      <c r="O20" s="7">
        <f>O11+O13+O14+O15+O16+O17+O18</f>
        <v>53242668.083333336</v>
      </c>
    </row>
    <row r="21" spans="1:16" x14ac:dyDescent="0.25">
      <c r="A21" s="248" t="s">
        <v>8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105"/>
    </row>
    <row r="22" spans="1:16" x14ac:dyDescent="0.25">
      <c r="A22" s="249" t="s">
        <v>145</v>
      </c>
      <c r="B22" s="5">
        <v>10954760</v>
      </c>
      <c r="C22" s="5">
        <v>912896</v>
      </c>
      <c r="D22" s="5">
        <v>912896</v>
      </c>
      <c r="E22" s="5">
        <v>912896</v>
      </c>
      <c r="F22" s="5">
        <v>912896</v>
      </c>
      <c r="G22" s="5">
        <v>912896</v>
      </c>
      <c r="H22" s="5">
        <v>912896</v>
      </c>
      <c r="I22" s="5">
        <v>912896</v>
      </c>
      <c r="J22" s="5">
        <v>912896</v>
      </c>
      <c r="K22" s="5">
        <v>912896</v>
      </c>
      <c r="L22" s="5">
        <v>912896</v>
      </c>
      <c r="M22" s="5">
        <v>912896</v>
      </c>
      <c r="N22" s="5">
        <v>912904</v>
      </c>
      <c r="O22" s="105">
        <f t="shared" ref="O22:O31" si="2">SUM(C22:N22)</f>
        <v>10954760</v>
      </c>
      <c r="P22" s="105"/>
    </row>
    <row r="23" spans="1:16" ht="30" x14ac:dyDescent="0.25">
      <c r="A23" s="249" t="s">
        <v>26</v>
      </c>
      <c r="B23" s="5">
        <v>2900000</v>
      </c>
      <c r="C23" s="5">
        <v>241000</v>
      </c>
      <c r="D23" s="5">
        <v>241000</v>
      </c>
      <c r="E23" s="5">
        <v>241000</v>
      </c>
      <c r="F23" s="5">
        <v>241000</v>
      </c>
      <c r="G23" s="5">
        <v>241000</v>
      </c>
      <c r="H23" s="5">
        <v>241000</v>
      </c>
      <c r="I23" s="5">
        <v>241000</v>
      </c>
      <c r="J23" s="5">
        <v>241000</v>
      </c>
      <c r="K23" s="5">
        <v>241000</v>
      </c>
      <c r="L23" s="5">
        <v>241000</v>
      </c>
      <c r="M23" s="5">
        <v>241000</v>
      </c>
      <c r="N23" s="5">
        <v>249000</v>
      </c>
      <c r="O23" s="5"/>
      <c r="P23" s="105"/>
    </row>
    <row r="24" spans="1:16" x14ac:dyDescent="0.25">
      <c r="A24" s="249" t="s">
        <v>12</v>
      </c>
      <c r="B24" s="5">
        <v>20146000</v>
      </c>
      <c r="C24" s="5">
        <v>1000000</v>
      </c>
      <c r="D24" s="5">
        <v>2000000</v>
      </c>
      <c r="E24" s="5">
        <v>1000000</v>
      </c>
      <c r="F24" s="5">
        <v>1000000</v>
      </c>
      <c r="G24" s="5">
        <v>3000000</v>
      </c>
      <c r="H24" s="5">
        <v>1500000</v>
      </c>
      <c r="I24" s="5">
        <v>1500000</v>
      </c>
      <c r="J24" s="5">
        <v>4000000</v>
      </c>
      <c r="K24" s="5">
        <v>1000000</v>
      </c>
      <c r="L24" s="5">
        <v>1000000</v>
      </c>
      <c r="M24" s="5">
        <v>1000000</v>
      </c>
      <c r="N24" s="5">
        <v>2146000</v>
      </c>
      <c r="O24" s="105">
        <f t="shared" si="2"/>
        <v>20146000</v>
      </c>
      <c r="P24" s="105"/>
    </row>
    <row r="25" spans="1:16" x14ac:dyDescent="0.25">
      <c r="A25" s="250" t="s">
        <v>27</v>
      </c>
      <c r="B25" s="5">
        <v>956203</v>
      </c>
      <c r="C25" s="5">
        <v>0</v>
      </c>
      <c r="D25" s="5">
        <v>756203</v>
      </c>
      <c r="E25" s="5">
        <v>0</v>
      </c>
      <c r="F25" s="5">
        <v>0</v>
      </c>
      <c r="G25" s="5">
        <v>0</v>
      </c>
      <c r="H25" s="5">
        <v>100000</v>
      </c>
      <c r="I25" s="5">
        <v>0</v>
      </c>
      <c r="J25" s="5">
        <v>0</v>
      </c>
      <c r="K25" s="5">
        <v>100000</v>
      </c>
      <c r="L25" s="5">
        <v>0</v>
      </c>
      <c r="M25" s="5">
        <v>0</v>
      </c>
      <c r="N25" s="5">
        <v>0</v>
      </c>
      <c r="O25" s="5">
        <f>$B$25/12</f>
        <v>79683.583333333328</v>
      </c>
      <c r="P25" s="105"/>
    </row>
    <row r="26" spans="1:16" x14ac:dyDescent="0.25">
      <c r="A26" s="250" t="s">
        <v>14</v>
      </c>
      <c r="B26" s="5">
        <v>69442812</v>
      </c>
      <c r="C26" s="5">
        <v>80000</v>
      </c>
      <c r="D26" s="5">
        <v>0</v>
      </c>
      <c r="E26" s="5">
        <v>150000</v>
      </c>
      <c r="F26" s="5">
        <v>40000</v>
      </c>
      <c r="G26" s="5">
        <v>100000</v>
      </c>
      <c r="H26" s="5">
        <v>150000</v>
      </c>
      <c r="I26" s="5">
        <v>120000</v>
      </c>
      <c r="J26" s="5">
        <v>80000</v>
      </c>
      <c r="K26" s="5">
        <v>10000000</v>
      </c>
      <c r="L26" s="5">
        <v>200000</v>
      </c>
      <c r="M26" s="5">
        <v>10000</v>
      </c>
      <c r="N26" s="5">
        <v>58512812</v>
      </c>
      <c r="O26" s="5">
        <f>$B$26/12</f>
        <v>5786901</v>
      </c>
      <c r="P26" s="105"/>
    </row>
    <row r="27" spans="1:16" x14ac:dyDescent="0.25">
      <c r="A27" s="251" t="s">
        <v>28</v>
      </c>
      <c r="B27" s="5">
        <v>0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105">
        <f t="shared" si="2"/>
        <v>0</v>
      </c>
    </row>
    <row r="28" spans="1:16" x14ac:dyDescent="0.25">
      <c r="A28" s="250" t="s">
        <v>29</v>
      </c>
      <c r="B28" s="5">
        <v>48577401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48577401</v>
      </c>
      <c r="L28" s="5">
        <v>0</v>
      </c>
      <c r="M28" s="5">
        <v>0</v>
      </c>
      <c r="N28" s="5">
        <v>0</v>
      </c>
      <c r="O28" s="105">
        <f t="shared" si="2"/>
        <v>48577401</v>
      </c>
    </row>
    <row r="29" spans="1:16" x14ac:dyDescent="0.25">
      <c r="A29" s="250" t="s">
        <v>15</v>
      </c>
      <c r="B29" s="5">
        <v>0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105">
        <f t="shared" si="2"/>
        <v>0</v>
      </c>
    </row>
    <row r="30" spans="1:16" x14ac:dyDescent="0.25">
      <c r="A30" s="252" t="s">
        <v>20</v>
      </c>
      <c r="B30" s="5">
        <v>80000000</v>
      </c>
      <c r="C30" s="5">
        <v>40000000</v>
      </c>
      <c r="D30" s="5">
        <v>0</v>
      </c>
      <c r="E30" s="5">
        <v>14000000</v>
      </c>
      <c r="F30" s="5">
        <v>0</v>
      </c>
      <c r="G30" s="5">
        <v>26000000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</row>
    <row r="31" spans="1:16" x14ac:dyDescent="0.25">
      <c r="A31" s="248" t="s">
        <v>11</v>
      </c>
      <c r="B31" s="7">
        <f>SUM(B22:B30)</f>
        <v>232977176</v>
      </c>
      <c r="C31" s="7">
        <f>SUM(C22:C30)</f>
        <v>42233896</v>
      </c>
      <c r="D31" s="7">
        <f>SUM(D22:D30)</f>
        <v>3910099</v>
      </c>
      <c r="E31" s="7">
        <f>SUM(E21:E30)</f>
        <v>16303896</v>
      </c>
      <c r="F31" s="7">
        <f t="shared" ref="F31:N31" si="3">SUM(F22:F30)</f>
        <v>2193896</v>
      </c>
      <c r="G31" s="7">
        <f t="shared" si="3"/>
        <v>30253896</v>
      </c>
      <c r="H31" s="7">
        <f t="shared" si="3"/>
        <v>2903896</v>
      </c>
      <c r="I31" s="7">
        <f t="shared" si="3"/>
        <v>2773896</v>
      </c>
      <c r="J31" s="7">
        <f t="shared" si="3"/>
        <v>5233896</v>
      </c>
      <c r="K31" s="7">
        <f t="shared" si="3"/>
        <v>60831297</v>
      </c>
      <c r="L31" s="7">
        <f t="shared" si="3"/>
        <v>2353896</v>
      </c>
      <c r="M31" s="7">
        <f t="shared" si="3"/>
        <v>2163896</v>
      </c>
      <c r="N31" s="7">
        <f t="shared" si="3"/>
        <v>61820716</v>
      </c>
      <c r="O31" s="105">
        <f t="shared" si="2"/>
        <v>232977176</v>
      </c>
    </row>
    <row r="67" spans="1:1" x14ac:dyDescent="0.25">
      <c r="A67" s="248"/>
    </row>
    <row r="68" spans="1:1" x14ac:dyDescent="0.25">
      <c r="A68" s="253"/>
    </row>
  </sheetData>
  <mergeCells count="4">
    <mergeCell ref="A1:N1"/>
    <mergeCell ref="A4:N4"/>
    <mergeCell ref="C7:N7"/>
    <mergeCell ref="A3:N3"/>
  </mergeCells>
  <phoneticPr fontId="2" type="noConversion"/>
  <printOptions horizontalCentered="1"/>
  <pageMargins left="0.25" right="0.25" top="0.75" bottom="0.75" header="0.3" footer="0.3"/>
  <pageSetup paperSize="9" scale="77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>
    <tabColor rgb="FF00B050"/>
  </sheetPr>
  <dimension ref="A1:H156"/>
  <sheetViews>
    <sheetView zoomScaleNormal="100" workbookViewId="0">
      <selection sqref="A1:H1"/>
    </sheetView>
  </sheetViews>
  <sheetFormatPr defaultColWidth="8" defaultRowHeight="15.75" x14ac:dyDescent="0.25"/>
  <cols>
    <col min="1" max="1" width="48.140625" style="29" customWidth="1"/>
    <col min="2" max="2" width="11.140625" style="31" customWidth="1"/>
    <col min="3" max="3" width="12" style="31" customWidth="1"/>
    <col min="4" max="4" width="11.140625" style="31" customWidth="1"/>
    <col min="5" max="5" width="37.42578125" style="29" customWidth="1"/>
    <col min="6" max="6" width="11.7109375" style="40" customWidth="1"/>
    <col min="7" max="7" width="12.140625" style="29" customWidth="1"/>
    <col min="8" max="8" width="10.28515625" style="29" customWidth="1"/>
    <col min="9" max="16384" width="8" style="29"/>
  </cols>
  <sheetData>
    <row r="1" spans="1:8" x14ac:dyDescent="0.25">
      <c r="A1" s="307" t="s">
        <v>317</v>
      </c>
      <c r="B1" s="307"/>
      <c r="C1" s="307"/>
      <c r="D1" s="307"/>
      <c r="E1" s="307"/>
      <c r="F1" s="307"/>
      <c r="G1" s="307"/>
      <c r="H1" s="307"/>
    </row>
    <row r="2" spans="1:8" x14ac:dyDescent="0.25">
      <c r="A2" s="229"/>
      <c r="B2" s="229"/>
      <c r="C2" s="229"/>
      <c r="D2" s="229"/>
      <c r="E2" s="229"/>
      <c r="F2" s="229"/>
      <c r="G2" s="229"/>
      <c r="H2" s="229"/>
    </row>
    <row r="3" spans="1:8" ht="15" customHeight="1" x14ac:dyDescent="0.25">
      <c r="A3" s="269" t="s">
        <v>236</v>
      </c>
      <c r="B3" s="269"/>
      <c r="C3" s="269"/>
      <c r="D3" s="269"/>
      <c r="E3" s="269"/>
      <c r="F3" s="269"/>
      <c r="G3" s="269"/>
      <c r="H3" s="269"/>
    </row>
    <row r="4" spans="1:8" x14ac:dyDescent="0.25">
      <c r="A4" s="269" t="s">
        <v>304</v>
      </c>
      <c r="B4" s="269"/>
      <c r="C4" s="269"/>
      <c r="D4" s="269"/>
      <c r="E4" s="269"/>
      <c r="F4" s="269"/>
      <c r="G4" s="269"/>
      <c r="H4" s="269"/>
    </row>
    <row r="5" spans="1:8" x14ac:dyDescent="0.25">
      <c r="A5" s="26"/>
      <c r="B5" s="26"/>
      <c r="C5" s="26"/>
      <c r="D5" s="26"/>
      <c r="E5" s="26"/>
      <c r="F5" s="26"/>
      <c r="G5" s="26"/>
      <c r="H5" s="26"/>
    </row>
    <row r="6" spans="1:8" ht="13.5" customHeight="1" x14ac:dyDescent="0.25">
      <c r="E6" s="32"/>
      <c r="F6" s="13"/>
      <c r="G6" s="33"/>
      <c r="H6" s="19" t="s">
        <v>13</v>
      </c>
    </row>
    <row r="7" spans="1:8" x14ac:dyDescent="0.25">
      <c r="A7" s="267" t="s">
        <v>17</v>
      </c>
      <c r="B7" s="267"/>
      <c r="C7" s="267"/>
      <c r="D7" s="267"/>
      <c r="E7" s="267" t="s">
        <v>8</v>
      </c>
      <c r="F7" s="267"/>
      <c r="G7" s="267"/>
      <c r="H7" s="267"/>
    </row>
    <row r="8" spans="1:8" x14ac:dyDescent="0.25">
      <c r="A8" s="267" t="s">
        <v>18</v>
      </c>
      <c r="B8" s="267"/>
      <c r="C8" s="267"/>
      <c r="D8" s="267"/>
      <c r="E8" s="267"/>
      <c r="F8" s="267"/>
      <c r="G8" s="267"/>
      <c r="H8" s="267"/>
    </row>
    <row r="9" spans="1:8" s="46" customFormat="1" x14ac:dyDescent="0.2">
      <c r="A9" s="45" t="s">
        <v>9</v>
      </c>
      <c r="B9" s="289" t="s">
        <v>21</v>
      </c>
      <c r="C9" s="289"/>
      <c r="D9" s="289"/>
      <c r="E9" s="45" t="s">
        <v>9</v>
      </c>
      <c r="F9" s="289" t="s">
        <v>21</v>
      </c>
      <c r="G9" s="289"/>
      <c r="H9" s="289"/>
    </row>
    <row r="10" spans="1:8" s="46" customFormat="1" x14ac:dyDescent="0.2">
      <c r="A10" s="70" t="s">
        <v>25</v>
      </c>
      <c r="B10" s="221">
        <v>2020</v>
      </c>
      <c r="C10" s="221">
        <v>2021</v>
      </c>
      <c r="D10" s="221">
        <v>2022</v>
      </c>
      <c r="E10" s="70" t="s">
        <v>25</v>
      </c>
      <c r="F10" s="221">
        <v>2020</v>
      </c>
      <c r="G10" s="221">
        <v>2021</v>
      </c>
      <c r="H10" s="221">
        <v>2022</v>
      </c>
    </row>
    <row r="11" spans="1:8" s="35" customFormat="1" ht="15.75" customHeight="1" x14ac:dyDescent="0.25">
      <c r="A11" s="87" t="s">
        <v>57</v>
      </c>
      <c r="B11" s="143">
        <v>5000</v>
      </c>
      <c r="C11" s="143">
        <v>5000</v>
      </c>
      <c r="D11" s="143">
        <v>5000</v>
      </c>
      <c r="E11" s="82" t="s">
        <v>144</v>
      </c>
      <c r="F11" s="144">
        <v>10000</v>
      </c>
      <c r="G11" s="144">
        <v>10000</v>
      </c>
      <c r="H11" s="144">
        <v>10000</v>
      </c>
    </row>
    <row r="12" spans="1:8" s="35" customFormat="1" ht="31.5" x14ac:dyDescent="0.25">
      <c r="A12" s="96" t="s">
        <v>105</v>
      </c>
      <c r="B12" s="143">
        <v>0</v>
      </c>
      <c r="C12" s="143">
        <v>0</v>
      </c>
      <c r="D12" s="143">
        <v>0</v>
      </c>
      <c r="E12" s="82" t="s">
        <v>120</v>
      </c>
      <c r="F12" s="144">
        <v>2500</v>
      </c>
      <c r="G12" s="144">
        <v>2500</v>
      </c>
      <c r="H12" s="144">
        <v>2500</v>
      </c>
    </row>
    <row r="13" spans="1:8" s="35" customFormat="1" x14ac:dyDescent="0.25">
      <c r="A13" s="92" t="s">
        <v>106</v>
      </c>
      <c r="B13" s="143">
        <v>30000</v>
      </c>
      <c r="C13" s="143">
        <v>30000</v>
      </c>
      <c r="D13" s="143">
        <v>30000</v>
      </c>
      <c r="E13" s="82" t="s">
        <v>121</v>
      </c>
      <c r="F13" s="144">
        <v>20000</v>
      </c>
      <c r="G13" s="144">
        <v>20000</v>
      </c>
      <c r="H13" s="144">
        <v>20000</v>
      </c>
    </row>
    <row r="14" spans="1:8" s="35" customFormat="1" x14ac:dyDescent="0.25">
      <c r="A14" s="92" t="s">
        <v>107</v>
      </c>
      <c r="B14" s="143">
        <v>30100</v>
      </c>
      <c r="C14" s="143">
        <v>30100</v>
      </c>
      <c r="D14" s="143">
        <v>30100</v>
      </c>
      <c r="E14" s="72" t="s">
        <v>122</v>
      </c>
      <c r="F14" s="144">
        <v>700</v>
      </c>
      <c r="G14" s="144">
        <v>700</v>
      </c>
      <c r="H14" s="144">
        <v>700</v>
      </c>
    </row>
    <row r="15" spans="1:8" s="35" customFormat="1" x14ac:dyDescent="0.25">
      <c r="A15" s="94" t="s">
        <v>108</v>
      </c>
      <c r="B15" s="143">
        <v>5000</v>
      </c>
      <c r="C15" s="143">
        <v>5000</v>
      </c>
      <c r="D15" s="143">
        <v>5000</v>
      </c>
      <c r="E15" s="72" t="s">
        <v>123</v>
      </c>
      <c r="F15" s="144">
        <v>1900</v>
      </c>
      <c r="G15" s="144">
        <v>1900</v>
      </c>
      <c r="H15" s="144">
        <v>1900</v>
      </c>
    </row>
    <row r="16" spans="1:8" s="35" customFormat="1" x14ac:dyDescent="0.25">
      <c r="A16" s="92" t="s">
        <v>109</v>
      </c>
      <c r="B16" s="144">
        <v>0</v>
      </c>
      <c r="C16" s="144">
        <v>0</v>
      </c>
      <c r="D16" s="144">
        <v>0</v>
      </c>
      <c r="E16" s="37" t="s">
        <v>124</v>
      </c>
      <c r="F16" s="145">
        <v>400</v>
      </c>
      <c r="G16" s="145">
        <v>400</v>
      </c>
      <c r="H16" s="145">
        <v>400</v>
      </c>
    </row>
    <row r="17" spans="1:8" s="35" customFormat="1" x14ac:dyDescent="0.25">
      <c r="A17" s="37"/>
      <c r="B17" s="145"/>
      <c r="C17" s="145"/>
      <c r="D17" s="145"/>
      <c r="E17" s="37" t="s">
        <v>126</v>
      </c>
      <c r="F17" s="146">
        <v>1500</v>
      </c>
      <c r="G17" s="146">
        <v>1500</v>
      </c>
      <c r="H17" s="146">
        <v>1500</v>
      </c>
    </row>
    <row r="18" spans="1:8" s="35" customFormat="1" x14ac:dyDescent="0.25">
      <c r="A18" s="37"/>
      <c r="B18" s="144"/>
      <c r="C18" s="144"/>
      <c r="D18" s="144"/>
      <c r="E18" s="37" t="s">
        <v>125</v>
      </c>
      <c r="F18" s="146">
        <v>0</v>
      </c>
      <c r="G18" s="146">
        <v>0</v>
      </c>
      <c r="H18" s="146">
        <v>0</v>
      </c>
    </row>
    <row r="19" spans="1:8" s="48" customFormat="1" ht="31.5" x14ac:dyDescent="0.25">
      <c r="A19" s="36" t="s">
        <v>115</v>
      </c>
      <c r="B19" s="144">
        <f>B12+B14+B15+B16</f>
        <v>35100</v>
      </c>
      <c r="C19" s="144">
        <f>C12+C14+C15+C16</f>
        <v>35100</v>
      </c>
      <c r="D19" s="144">
        <f>D12+D14+D15+D16</f>
        <v>35100</v>
      </c>
      <c r="E19" s="36" t="s">
        <v>127</v>
      </c>
      <c r="F19" s="144">
        <f>F11+F12+F13+F14+F15</f>
        <v>35100</v>
      </c>
      <c r="G19" s="144">
        <f>G11+G12+G13+G14+G15</f>
        <v>35100</v>
      </c>
      <c r="H19" s="144">
        <f>H11+H12+H13+H14+H15</f>
        <v>35100</v>
      </c>
    </row>
    <row r="20" spans="1:8" s="48" customFormat="1" x14ac:dyDescent="0.25">
      <c r="A20" s="267" t="s">
        <v>19</v>
      </c>
      <c r="B20" s="267"/>
      <c r="C20" s="267"/>
      <c r="D20" s="267"/>
      <c r="E20" s="267"/>
      <c r="F20" s="267"/>
      <c r="G20" s="267"/>
      <c r="H20" s="267"/>
    </row>
    <row r="21" spans="1:8" s="35" customFormat="1" ht="31.5" x14ac:dyDescent="0.25">
      <c r="A21" s="96" t="s">
        <v>113</v>
      </c>
      <c r="B21" s="143">
        <v>0</v>
      </c>
      <c r="C21" s="143">
        <v>0</v>
      </c>
      <c r="D21" s="143">
        <v>0</v>
      </c>
      <c r="E21" s="83" t="s">
        <v>128</v>
      </c>
      <c r="F21" s="143">
        <v>0</v>
      </c>
      <c r="G21" s="143">
        <v>0</v>
      </c>
      <c r="H21" s="143">
        <v>0</v>
      </c>
    </row>
    <row r="22" spans="1:8" s="35" customFormat="1" x14ac:dyDescent="0.25">
      <c r="A22" s="92" t="s">
        <v>114</v>
      </c>
      <c r="B22" s="143">
        <v>0</v>
      </c>
      <c r="C22" s="143">
        <v>0</v>
      </c>
      <c r="D22" s="143">
        <v>0</v>
      </c>
      <c r="E22" s="58" t="s">
        <v>129</v>
      </c>
      <c r="F22" s="143">
        <v>0</v>
      </c>
      <c r="G22" s="143">
        <v>0</v>
      </c>
      <c r="H22" s="143">
        <v>0</v>
      </c>
    </row>
    <row r="23" spans="1:8" s="35" customFormat="1" ht="31.5" x14ac:dyDescent="0.25">
      <c r="A23" s="82" t="s">
        <v>74</v>
      </c>
      <c r="B23" s="143">
        <v>0</v>
      </c>
      <c r="C23" s="143">
        <v>0</v>
      </c>
      <c r="D23" s="143">
        <v>0</v>
      </c>
      <c r="E23" s="72" t="s">
        <v>130</v>
      </c>
      <c r="F23" s="143">
        <v>0</v>
      </c>
      <c r="G23" s="143">
        <v>0</v>
      </c>
      <c r="H23" s="143">
        <v>0</v>
      </c>
    </row>
    <row r="24" spans="1:8" s="35" customFormat="1" ht="31.5" x14ac:dyDescent="0.25">
      <c r="A24" s="36" t="s">
        <v>116</v>
      </c>
      <c r="B24" s="144">
        <f>B21+B22+B23</f>
        <v>0</v>
      </c>
      <c r="C24" s="144">
        <f>C21+C22+C23</f>
        <v>0</v>
      </c>
      <c r="D24" s="144">
        <f>D21+D22+D23</f>
        <v>0</v>
      </c>
      <c r="E24" s="36" t="s">
        <v>131</v>
      </c>
      <c r="F24" s="147">
        <f>F21+F22+F23</f>
        <v>0</v>
      </c>
      <c r="G24" s="147">
        <f>G21+G22+G23</f>
        <v>0</v>
      </c>
      <c r="H24" s="147">
        <f>H21+H22+H23</f>
        <v>0</v>
      </c>
    </row>
    <row r="25" spans="1:8" s="35" customFormat="1" x14ac:dyDescent="0.25">
      <c r="A25" s="36" t="s">
        <v>119</v>
      </c>
      <c r="B25" s="144">
        <f>B19+B24</f>
        <v>35100</v>
      </c>
      <c r="C25" s="144">
        <f>C19+C24</f>
        <v>35100</v>
      </c>
      <c r="D25" s="144">
        <f>D19+D24</f>
        <v>35100</v>
      </c>
      <c r="E25" s="36" t="s">
        <v>132</v>
      </c>
      <c r="F25" s="147">
        <f>F19+F24</f>
        <v>35100</v>
      </c>
      <c r="G25" s="147">
        <f>G19+G24</f>
        <v>35100</v>
      </c>
      <c r="H25" s="147">
        <f>H19+H24</f>
        <v>35100</v>
      </c>
    </row>
    <row r="26" spans="1:8" s="35" customFormat="1" x14ac:dyDescent="0.25">
      <c r="A26" s="43" t="s">
        <v>117</v>
      </c>
      <c r="B26" s="144">
        <v>0</v>
      </c>
      <c r="C26" s="144">
        <v>0</v>
      </c>
      <c r="D26" s="144">
        <v>0</v>
      </c>
      <c r="E26" s="36" t="s">
        <v>161</v>
      </c>
      <c r="F26" s="148">
        <v>0</v>
      </c>
      <c r="G26" s="148">
        <v>0</v>
      </c>
      <c r="H26" s="148">
        <v>0</v>
      </c>
    </row>
    <row r="27" spans="1:8" s="48" customFormat="1" x14ac:dyDescent="0.25">
      <c r="A27" s="36" t="s">
        <v>118</v>
      </c>
      <c r="B27" s="144">
        <f>B25+B26</f>
        <v>35100</v>
      </c>
      <c r="C27" s="144">
        <f>C25+C26</f>
        <v>35100</v>
      </c>
      <c r="D27" s="144">
        <f>D25+D26</f>
        <v>35100</v>
      </c>
      <c r="E27" s="36" t="s">
        <v>133</v>
      </c>
      <c r="F27" s="144">
        <f>F25+F26</f>
        <v>35100</v>
      </c>
      <c r="G27" s="144">
        <f>G25+G26</f>
        <v>35100</v>
      </c>
      <c r="H27" s="144">
        <f>H25+H26</f>
        <v>35100</v>
      </c>
    </row>
    <row r="28" spans="1:8" x14ac:dyDescent="0.25">
      <c r="A28" s="38"/>
      <c r="B28" s="39"/>
      <c r="C28" s="39"/>
      <c r="D28" s="39"/>
      <c r="F28" s="41"/>
      <c r="G28" s="41"/>
      <c r="H28" s="41"/>
    </row>
    <row r="29" spans="1:8" hidden="1" x14ac:dyDescent="0.25">
      <c r="A29" s="30"/>
      <c r="B29" s="29"/>
      <c r="C29" s="29"/>
      <c r="D29" s="29"/>
      <c r="F29" s="31"/>
      <c r="G29" s="31"/>
      <c r="H29" s="31"/>
    </row>
    <row r="30" spans="1:8" x14ac:dyDescent="0.25">
      <c r="A30" s="30"/>
      <c r="B30" s="29"/>
      <c r="C30" s="29"/>
      <c r="D30" s="29"/>
      <c r="F30" s="31"/>
      <c r="G30" s="31"/>
      <c r="H30" s="31"/>
    </row>
    <row r="31" spans="1:8" x14ac:dyDescent="0.25">
      <c r="A31" s="30"/>
      <c r="B31" s="29"/>
      <c r="D31" s="29"/>
      <c r="F31" s="29"/>
      <c r="G31" s="41"/>
    </row>
    <row r="32" spans="1:8" x14ac:dyDescent="0.25">
      <c r="A32" s="30"/>
      <c r="B32" s="29"/>
      <c r="C32" s="29"/>
      <c r="D32" s="29"/>
      <c r="E32" s="31"/>
      <c r="F32" s="29"/>
      <c r="G32" s="40"/>
    </row>
    <row r="33" spans="1:7" x14ac:dyDescent="0.25">
      <c r="A33" s="30"/>
      <c r="B33" s="29"/>
      <c r="C33" s="29"/>
      <c r="D33" s="29"/>
      <c r="F33" s="29"/>
      <c r="G33" s="41"/>
    </row>
    <row r="34" spans="1:7" x14ac:dyDescent="0.25">
      <c r="A34" s="30"/>
      <c r="B34" s="29"/>
      <c r="C34" s="29"/>
      <c r="D34" s="29"/>
      <c r="F34" s="29"/>
      <c r="G34" s="40"/>
    </row>
    <row r="35" spans="1:7" x14ac:dyDescent="0.25">
      <c r="A35" s="30"/>
      <c r="B35" s="29"/>
      <c r="C35" s="29"/>
      <c r="D35" s="29"/>
      <c r="F35" s="29"/>
      <c r="G35" s="40"/>
    </row>
    <row r="36" spans="1:7" x14ac:dyDescent="0.25">
      <c r="A36" s="30"/>
      <c r="B36" s="29"/>
      <c r="C36" s="29"/>
      <c r="D36" s="29"/>
      <c r="F36" s="29"/>
      <c r="G36" s="40"/>
    </row>
    <row r="37" spans="1:7" x14ac:dyDescent="0.25">
      <c r="A37" s="30"/>
      <c r="B37" s="29"/>
      <c r="C37" s="29"/>
      <c r="D37" s="29"/>
      <c r="F37" s="29"/>
      <c r="G37" s="40"/>
    </row>
    <row r="38" spans="1:7" x14ac:dyDescent="0.25">
      <c r="A38" s="30"/>
      <c r="B38" s="29"/>
      <c r="C38" s="29"/>
      <c r="D38" s="29"/>
      <c r="F38" s="29"/>
      <c r="G38" s="40"/>
    </row>
    <row r="39" spans="1:7" x14ac:dyDescent="0.25">
      <c r="A39" s="30"/>
      <c r="B39" s="29"/>
      <c r="C39" s="29"/>
      <c r="D39" s="29"/>
      <c r="F39" s="29"/>
      <c r="G39" s="40"/>
    </row>
    <row r="40" spans="1:7" x14ac:dyDescent="0.25">
      <c r="A40" s="30"/>
      <c r="B40" s="29"/>
      <c r="C40" s="29"/>
      <c r="D40" s="29"/>
      <c r="F40" s="29"/>
      <c r="G40" s="40"/>
    </row>
    <row r="41" spans="1:7" x14ac:dyDescent="0.25">
      <c r="A41" s="30"/>
      <c r="B41" s="29"/>
      <c r="C41" s="29"/>
      <c r="D41" s="29"/>
      <c r="F41" s="29"/>
      <c r="G41" s="40"/>
    </row>
    <row r="42" spans="1:7" x14ac:dyDescent="0.25">
      <c r="A42" s="30"/>
      <c r="B42" s="29"/>
      <c r="C42" s="29"/>
      <c r="D42" s="29"/>
      <c r="F42" s="29"/>
      <c r="G42" s="40"/>
    </row>
    <row r="43" spans="1:7" x14ac:dyDescent="0.25">
      <c r="A43" s="30"/>
      <c r="B43" s="29"/>
      <c r="C43" s="29"/>
      <c r="D43" s="29"/>
      <c r="F43" s="29"/>
      <c r="G43" s="40"/>
    </row>
    <row r="44" spans="1:7" x14ac:dyDescent="0.25">
      <c r="A44" s="30"/>
      <c r="B44" s="29"/>
      <c r="C44" s="29"/>
      <c r="D44" s="29"/>
      <c r="F44" s="29"/>
      <c r="G44" s="40"/>
    </row>
    <row r="45" spans="1:7" x14ac:dyDescent="0.25">
      <c r="A45" s="30"/>
      <c r="B45" s="29"/>
      <c r="C45" s="29"/>
      <c r="D45" s="29"/>
      <c r="F45" s="29"/>
      <c r="G45" s="40"/>
    </row>
    <row r="46" spans="1:7" x14ac:dyDescent="0.25">
      <c r="A46" s="30"/>
      <c r="B46" s="29"/>
      <c r="C46" s="29"/>
      <c r="D46" s="29"/>
      <c r="F46" s="29"/>
      <c r="G46" s="40"/>
    </row>
    <row r="47" spans="1:7" x14ac:dyDescent="0.25">
      <c r="A47" s="30"/>
      <c r="B47" s="29"/>
      <c r="C47" s="29"/>
      <c r="D47" s="29"/>
      <c r="F47" s="29"/>
      <c r="G47" s="40"/>
    </row>
    <row r="48" spans="1:7" x14ac:dyDescent="0.25">
      <c r="A48" s="30"/>
      <c r="B48" s="29"/>
      <c r="C48" s="29"/>
      <c r="D48" s="29"/>
      <c r="F48" s="29"/>
      <c r="G48" s="40"/>
    </row>
    <row r="49" spans="1:7" x14ac:dyDescent="0.25">
      <c r="A49" s="30"/>
      <c r="B49" s="29"/>
      <c r="C49" s="29"/>
      <c r="D49" s="29"/>
      <c r="F49" s="29"/>
      <c r="G49" s="40"/>
    </row>
    <row r="50" spans="1:7" x14ac:dyDescent="0.25">
      <c r="A50" s="30"/>
      <c r="B50" s="29"/>
      <c r="C50" s="29"/>
      <c r="D50" s="29"/>
      <c r="F50" s="29"/>
      <c r="G50" s="40"/>
    </row>
    <row r="51" spans="1:7" x14ac:dyDescent="0.25">
      <c r="A51" s="30"/>
      <c r="B51" s="29"/>
      <c r="C51" s="29"/>
      <c r="D51" s="29"/>
      <c r="F51" s="29"/>
      <c r="G51" s="40"/>
    </row>
    <row r="52" spans="1:7" x14ac:dyDescent="0.25">
      <c r="A52" s="30"/>
      <c r="B52" s="29"/>
      <c r="C52" s="29"/>
      <c r="D52" s="29"/>
      <c r="F52" s="29"/>
      <c r="G52" s="40"/>
    </row>
    <row r="53" spans="1:7" x14ac:dyDescent="0.25">
      <c r="A53" s="30"/>
      <c r="B53" s="29"/>
      <c r="C53" s="29"/>
      <c r="D53" s="29"/>
      <c r="F53" s="29"/>
      <c r="G53" s="40"/>
    </row>
    <row r="54" spans="1:7" x14ac:dyDescent="0.25">
      <c r="A54" s="30"/>
      <c r="B54" s="29"/>
      <c r="C54" s="29"/>
      <c r="D54" s="29"/>
      <c r="F54" s="29"/>
      <c r="G54" s="40"/>
    </row>
    <row r="55" spans="1:7" x14ac:dyDescent="0.25">
      <c r="A55" s="30"/>
      <c r="B55" s="29"/>
      <c r="C55" s="29"/>
      <c r="D55" s="29"/>
      <c r="F55" s="29"/>
      <c r="G55" s="40"/>
    </row>
    <row r="56" spans="1:7" x14ac:dyDescent="0.25">
      <c r="A56" s="30"/>
      <c r="B56" s="29"/>
      <c r="C56" s="29"/>
      <c r="D56" s="29"/>
      <c r="F56" s="29"/>
      <c r="G56" s="40"/>
    </row>
    <row r="57" spans="1:7" x14ac:dyDescent="0.25">
      <c r="A57" s="30"/>
      <c r="B57" s="29"/>
      <c r="C57" s="29"/>
      <c r="D57" s="29"/>
      <c r="F57" s="29"/>
      <c r="G57" s="40"/>
    </row>
    <row r="58" spans="1:7" x14ac:dyDescent="0.25">
      <c r="A58" s="30"/>
      <c r="B58" s="29"/>
      <c r="C58" s="29"/>
      <c r="D58" s="29"/>
      <c r="F58" s="29"/>
      <c r="G58" s="40"/>
    </row>
    <row r="59" spans="1:7" x14ac:dyDescent="0.25">
      <c r="A59" s="30"/>
      <c r="B59" s="29"/>
      <c r="C59" s="29"/>
      <c r="D59" s="29"/>
      <c r="F59" s="29"/>
      <c r="G59" s="40"/>
    </row>
    <row r="60" spans="1:7" x14ac:dyDescent="0.25">
      <c r="A60" s="30"/>
      <c r="B60" s="29"/>
      <c r="C60" s="29"/>
      <c r="D60" s="29"/>
      <c r="F60" s="29"/>
      <c r="G60" s="40"/>
    </row>
    <row r="61" spans="1:7" x14ac:dyDescent="0.25">
      <c r="A61" s="30"/>
      <c r="B61" s="29"/>
      <c r="C61" s="29"/>
      <c r="D61" s="29"/>
      <c r="F61" s="29"/>
      <c r="G61" s="40"/>
    </row>
    <row r="62" spans="1:7" x14ac:dyDescent="0.25">
      <c r="A62" s="30"/>
      <c r="B62" s="29"/>
      <c r="C62" s="29"/>
      <c r="D62" s="29"/>
      <c r="F62" s="29"/>
      <c r="G62" s="40"/>
    </row>
    <row r="63" spans="1:7" x14ac:dyDescent="0.25">
      <c r="A63" s="30"/>
      <c r="B63" s="29"/>
      <c r="C63" s="29"/>
      <c r="D63" s="29"/>
      <c r="F63" s="29"/>
      <c r="G63" s="40"/>
    </row>
    <row r="64" spans="1:7" x14ac:dyDescent="0.25">
      <c r="A64" s="30"/>
      <c r="B64" s="29"/>
      <c r="C64" s="29"/>
      <c r="D64" s="29"/>
      <c r="F64" s="29"/>
      <c r="G64" s="40"/>
    </row>
    <row r="65" spans="1:7" x14ac:dyDescent="0.25">
      <c r="A65" s="30"/>
      <c r="B65" s="29"/>
      <c r="C65" s="29"/>
      <c r="D65" s="29"/>
      <c r="F65" s="29"/>
      <c r="G65" s="40"/>
    </row>
    <row r="66" spans="1:7" x14ac:dyDescent="0.25">
      <c r="A66" s="30"/>
      <c r="B66" s="29"/>
      <c r="C66" s="29"/>
      <c r="D66" s="29"/>
      <c r="F66" s="29"/>
      <c r="G66" s="40"/>
    </row>
    <row r="67" spans="1:7" x14ac:dyDescent="0.25">
      <c r="A67" s="30"/>
      <c r="B67" s="29"/>
      <c r="C67" s="29"/>
      <c r="D67" s="29"/>
      <c r="F67" s="29"/>
      <c r="G67" s="40"/>
    </row>
    <row r="68" spans="1:7" x14ac:dyDescent="0.25">
      <c r="A68" s="30"/>
      <c r="B68" s="29"/>
      <c r="C68" s="29"/>
      <c r="D68" s="29"/>
      <c r="F68" s="29"/>
      <c r="G68" s="40"/>
    </row>
    <row r="69" spans="1:7" x14ac:dyDescent="0.25">
      <c r="A69" s="30"/>
      <c r="B69" s="29"/>
      <c r="C69" s="29"/>
      <c r="D69" s="29"/>
      <c r="F69" s="29"/>
      <c r="G69" s="40"/>
    </row>
    <row r="70" spans="1:7" x14ac:dyDescent="0.25">
      <c r="A70" s="30"/>
      <c r="B70" s="29"/>
      <c r="C70" s="29"/>
      <c r="D70" s="29"/>
      <c r="F70" s="29"/>
      <c r="G70" s="40"/>
    </row>
    <row r="71" spans="1:7" x14ac:dyDescent="0.25">
      <c r="A71" s="30"/>
      <c r="B71" s="29"/>
      <c r="C71" s="29"/>
      <c r="D71" s="29"/>
      <c r="F71" s="29"/>
      <c r="G71" s="40"/>
    </row>
    <row r="72" spans="1:7" x14ac:dyDescent="0.25">
      <c r="A72" s="30"/>
      <c r="B72" s="29"/>
      <c r="C72" s="29"/>
      <c r="D72" s="29"/>
      <c r="F72" s="29"/>
      <c r="G72" s="40"/>
    </row>
    <row r="73" spans="1:7" x14ac:dyDescent="0.25">
      <c r="A73" s="30"/>
      <c r="B73" s="29"/>
      <c r="C73" s="29"/>
      <c r="D73" s="29"/>
      <c r="F73" s="29"/>
      <c r="G73" s="40"/>
    </row>
    <row r="74" spans="1:7" x14ac:dyDescent="0.25">
      <c r="A74" s="30"/>
      <c r="B74" s="29"/>
      <c r="C74" s="29"/>
      <c r="D74" s="29"/>
      <c r="F74" s="29"/>
      <c r="G74" s="40"/>
    </row>
    <row r="75" spans="1:7" x14ac:dyDescent="0.25">
      <c r="A75" s="30"/>
      <c r="B75" s="29"/>
      <c r="C75" s="29"/>
      <c r="D75" s="29"/>
      <c r="F75" s="29"/>
      <c r="G75" s="40"/>
    </row>
    <row r="76" spans="1:7" x14ac:dyDescent="0.25">
      <c r="A76" s="30"/>
      <c r="B76" s="29"/>
      <c r="C76" s="29"/>
      <c r="D76" s="29"/>
      <c r="F76" s="29"/>
      <c r="G76" s="40"/>
    </row>
    <row r="77" spans="1:7" x14ac:dyDescent="0.25">
      <c r="A77" s="30"/>
      <c r="B77" s="29"/>
      <c r="C77" s="29"/>
      <c r="D77" s="29"/>
      <c r="F77" s="29"/>
      <c r="G77" s="40"/>
    </row>
    <row r="78" spans="1:7" x14ac:dyDescent="0.25">
      <c r="A78" s="30"/>
      <c r="B78" s="29"/>
      <c r="C78" s="29"/>
      <c r="D78" s="29"/>
      <c r="F78" s="29"/>
      <c r="G78" s="40"/>
    </row>
    <row r="79" spans="1:7" x14ac:dyDescent="0.25">
      <c r="A79" s="30"/>
      <c r="B79" s="29"/>
      <c r="C79" s="29"/>
      <c r="D79" s="29"/>
      <c r="F79" s="29"/>
      <c r="G79" s="40"/>
    </row>
    <row r="80" spans="1:7" x14ac:dyDescent="0.25">
      <c r="A80" s="30"/>
      <c r="B80" s="29"/>
      <c r="C80" s="29"/>
      <c r="D80" s="29"/>
      <c r="F80" s="29"/>
      <c r="G80" s="40"/>
    </row>
    <row r="81" spans="1:7" x14ac:dyDescent="0.25">
      <c r="A81" s="30"/>
      <c r="B81" s="29"/>
      <c r="C81" s="29"/>
      <c r="D81" s="29"/>
      <c r="F81" s="29"/>
      <c r="G81" s="40"/>
    </row>
    <row r="82" spans="1:7" x14ac:dyDescent="0.25">
      <c r="A82" s="30"/>
      <c r="B82" s="29"/>
      <c r="C82" s="29"/>
      <c r="D82" s="29"/>
      <c r="F82" s="29"/>
      <c r="G82" s="40"/>
    </row>
    <row r="83" spans="1:7" x14ac:dyDescent="0.25">
      <c r="A83" s="30"/>
      <c r="B83" s="29"/>
      <c r="C83" s="29"/>
      <c r="D83" s="29"/>
      <c r="F83" s="29"/>
      <c r="G83" s="40"/>
    </row>
    <row r="84" spans="1:7" x14ac:dyDescent="0.25">
      <c r="A84" s="30"/>
      <c r="B84" s="29"/>
      <c r="C84" s="29"/>
      <c r="D84" s="29"/>
      <c r="F84" s="29"/>
      <c r="G84" s="40"/>
    </row>
    <row r="85" spans="1:7" x14ac:dyDescent="0.25">
      <c r="A85" s="30"/>
      <c r="B85" s="29"/>
      <c r="C85" s="29"/>
      <c r="D85" s="29"/>
      <c r="F85" s="29"/>
      <c r="G85" s="40"/>
    </row>
    <row r="86" spans="1:7" x14ac:dyDescent="0.25">
      <c r="A86" s="30"/>
      <c r="B86" s="29"/>
      <c r="C86" s="29"/>
      <c r="D86" s="29"/>
      <c r="F86" s="29"/>
      <c r="G86" s="40"/>
    </row>
    <row r="87" spans="1:7" x14ac:dyDescent="0.25">
      <c r="A87" s="30"/>
      <c r="B87" s="29"/>
      <c r="C87" s="29"/>
      <c r="D87" s="29"/>
      <c r="F87" s="29"/>
      <c r="G87" s="40"/>
    </row>
    <row r="88" spans="1:7" x14ac:dyDescent="0.25">
      <c r="A88" s="30"/>
      <c r="B88" s="29"/>
      <c r="C88" s="29"/>
      <c r="D88" s="29"/>
      <c r="F88" s="29"/>
      <c r="G88" s="40"/>
    </row>
    <row r="89" spans="1:7" x14ac:dyDescent="0.25">
      <c r="A89" s="30"/>
      <c r="B89" s="29"/>
      <c r="C89" s="29"/>
      <c r="D89" s="29"/>
      <c r="F89" s="29"/>
      <c r="G89" s="40"/>
    </row>
    <row r="90" spans="1:7" x14ac:dyDescent="0.25">
      <c r="A90" s="30"/>
      <c r="B90" s="29"/>
      <c r="C90" s="29"/>
      <c r="D90" s="29"/>
      <c r="F90" s="29"/>
      <c r="G90" s="40"/>
    </row>
    <row r="91" spans="1:7" x14ac:dyDescent="0.25">
      <c r="A91" s="30"/>
      <c r="B91" s="29"/>
      <c r="C91" s="29"/>
      <c r="D91" s="29"/>
      <c r="F91" s="29"/>
      <c r="G91" s="40"/>
    </row>
    <row r="92" spans="1:7" x14ac:dyDescent="0.25">
      <c r="A92" s="30"/>
      <c r="B92" s="29"/>
      <c r="C92" s="29"/>
      <c r="D92" s="29"/>
      <c r="F92" s="29"/>
      <c r="G92" s="40"/>
    </row>
    <row r="93" spans="1:7" x14ac:dyDescent="0.25">
      <c r="A93" s="30"/>
      <c r="B93" s="29"/>
      <c r="C93" s="29"/>
      <c r="D93" s="29"/>
      <c r="F93" s="29"/>
      <c r="G93" s="40"/>
    </row>
    <row r="94" spans="1:7" x14ac:dyDescent="0.25">
      <c r="A94" s="30"/>
      <c r="B94" s="29"/>
      <c r="C94" s="29"/>
      <c r="D94" s="29"/>
      <c r="F94" s="29"/>
      <c r="G94" s="40"/>
    </row>
    <row r="95" spans="1:7" x14ac:dyDescent="0.25">
      <c r="A95" s="30"/>
      <c r="B95" s="29"/>
      <c r="C95" s="29"/>
      <c r="D95" s="29"/>
      <c r="F95" s="29"/>
      <c r="G95" s="40"/>
    </row>
    <row r="96" spans="1:7" x14ac:dyDescent="0.25">
      <c r="A96" s="30"/>
      <c r="B96" s="29"/>
      <c r="C96" s="29"/>
      <c r="D96" s="29"/>
      <c r="F96" s="29"/>
      <c r="G96" s="40"/>
    </row>
    <row r="97" spans="1:7" x14ac:dyDescent="0.25">
      <c r="A97" s="30"/>
      <c r="B97" s="29"/>
      <c r="C97" s="29"/>
      <c r="D97" s="29"/>
      <c r="F97" s="29"/>
      <c r="G97" s="40"/>
    </row>
    <row r="98" spans="1:7" x14ac:dyDescent="0.25">
      <c r="A98" s="30"/>
      <c r="B98" s="29"/>
      <c r="C98" s="29"/>
      <c r="D98" s="29"/>
      <c r="F98" s="29"/>
      <c r="G98" s="40"/>
    </row>
    <row r="99" spans="1:7" x14ac:dyDescent="0.25">
      <c r="A99" s="30"/>
      <c r="B99" s="29"/>
      <c r="C99" s="29"/>
      <c r="D99" s="29"/>
      <c r="F99" s="29"/>
      <c r="G99" s="40"/>
    </row>
    <row r="100" spans="1:7" x14ac:dyDescent="0.25">
      <c r="A100" s="30"/>
      <c r="B100" s="29"/>
      <c r="C100" s="29"/>
      <c r="D100" s="29"/>
      <c r="F100" s="29"/>
      <c r="G100" s="40"/>
    </row>
    <row r="101" spans="1:7" x14ac:dyDescent="0.25">
      <c r="A101" s="30"/>
      <c r="B101" s="29"/>
      <c r="C101" s="29"/>
      <c r="D101" s="29"/>
      <c r="F101" s="29"/>
      <c r="G101" s="40"/>
    </row>
    <row r="102" spans="1:7" x14ac:dyDescent="0.25">
      <c r="A102" s="30"/>
      <c r="B102" s="29"/>
      <c r="C102" s="29"/>
      <c r="D102" s="29"/>
      <c r="F102" s="29"/>
      <c r="G102" s="40"/>
    </row>
    <row r="103" spans="1:7" x14ac:dyDescent="0.25">
      <c r="A103" s="30"/>
      <c r="B103" s="29"/>
      <c r="C103" s="29"/>
      <c r="D103" s="29"/>
      <c r="F103" s="29"/>
      <c r="G103" s="40"/>
    </row>
    <row r="104" spans="1:7" x14ac:dyDescent="0.25">
      <c r="A104" s="30"/>
      <c r="B104" s="29"/>
      <c r="C104" s="29"/>
      <c r="D104" s="29"/>
      <c r="F104" s="29"/>
      <c r="G104" s="40"/>
    </row>
    <row r="105" spans="1:7" x14ac:dyDescent="0.25">
      <c r="A105" s="30"/>
      <c r="B105" s="29"/>
      <c r="C105" s="29"/>
      <c r="D105" s="29"/>
      <c r="F105" s="29"/>
      <c r="G105" s="40"/>
    </row>
    <row r="106" spans="1:7" x14ac:dyDescent="0.25">
      <c r="A106" s="30"/>
      <c r="B106" s="29"/>
      <c r="C106" s="29"/>
      <c r="D106" s="29"/>
      <c r="F106" s="29"/>
      <c r="G106" s="40"/>
    </row>
    <row r="107" spans="1:7" x14ac:dyDescent="0.25">
      <c r="A107" s="30"/>
      <c r="B107" s="29"/>
      <c r="C107" s="29"/>
      <c r="D107" s="29"/>
      <c r="F107" s="29"/>
      <c r="G107" s="40"/>
    </row>
    <row r="108" spans="1:7" x14ac:dyDescent="0.25">
      <c r="A108" s="30"/>
      <c r="B108" s="29"/>
      <c r="C108" s="29"/>
      <c r="D108" s="29"/>
      <c r="F108" s="29"/>
      <c r="G108" s="40"/>
    </row>
    <row r="109" spans="1:7" x14ac:dyDescent="0.25">
      <c r="A109" s="30"/>
      <c r="B109" s="29"/>
      <c r="C109" s="29"/>
      <c r="D109" s="29"/>
      <c r="F109" s="29"/>
      <c r="G109" s="40"/>
    </row>
    <row r="110" spans="1:7" x14ac:dyDescent="0.25">
      <c r="A110" s="30"/>
      <c r="B110" s="29"/>
      <c r="C110" s="29"/>
      <c r="D110" s="29"/>
      <c r="F110" s="29"/>
      <c r="G110" s="40"/>
    </row>
    <row r="111" spans="1:7" x14ac:dyDescent="0.25">
      <c r="A111" s="30"/>
      <c r="B111" s="29"/>
      <c r="C111" s="29"/>
      <c r="D111" s="29"/>
      <c r="F111" s="29"/>
      <c r="G111" s="40"/>
    </row>
    <row r="112" spans="1:7" x14ac:dyDescent="0.25">
      <c r="A112" s="30"/>
      <c r="B112" s="29"/>
      <c r="C112" s="29"/>
      <c r="D112" s="29"/>
      <c r="F112" s="29"/>
      <c r="G112" s="40"/>
    </row>
    <row r="113" spans="1:7" x14ac:dyDescent="0.25">
      <c r="A113" s="30"/>
      <c r="B113" s="29"/>
      <c r="C113" s="29"/>
      <c r="D113" s="29"/>
      <c r="F113" s="29"/>
      <c r="G113" s="40"/>
    </row>
    <row r="114" spans="1:7" x14ac:dyDescent="0.25">
      <c r="A114" s="30"/>
      <c r="B114" s="29"/>
      <c r="C114" s="29"/>
      <c r="D114" s="29"/>
      <c r="F114" s="29"/>
      <c r="G114" s="40"/>
    </row>
    <row r="115" spans="1:7" x14ac:dyDescent="0.25">
      <c r="A115" s="30"/>
      <c r="B115" s="29"/>
      <c r="C115" s="29"/>
      <c r="D115" s="29"/>
      <c r="F115" s="29"/>
      <c r="G115" s="40"/>
    </row>
    <row r="116" spans="1:7" x14ac:dyDescent="0.25">
      <c r="A116" s="30"/>
      <c r="B116" s="29"/>
      <c r="C116" s="29"/>
      <c r="D116" s="29"/>
      <c r="F116" s="29"/>
      <c r="G116" s="40"/>
    </row>
    <row r="117" spans="1:7" x14ac:dyDescent="0.25">
      <c r="A117" s="30"/>
      <c r="B117" s="29"/>
      <c r="C117" s="29"/>
      <c r="D117" s="29"/>
      <c r="F117" s="29"/>
      <c r="G117" s="40"/>
    </row>
    <row r="118" spans="1:7" x14ac:dyDescent="0.25">
      <c r="A118" s="30"/>
      <c r="B118" s="29"/>
      <c r="C118" s="29"/>
      <c r="D118" s="29"/>
      <c r="F118" s="29"/>
      <c r="G118" s="40"/>
    </row>
    <row r="119" spans="1:7" x14ac:dyDescent="0.25">
      <c r="A119" s="30"/>
      <c r="B119" s="29"/>
      <c r="C119" s="29"/>
      <c r="D119" s="29"/>
      <c r="F119" s="29"/>
      <c r="G119" s="40"/>
    </row>
    <row r="120" spans="1:7" x14ac:dyDescent="0.25">
      <c r="A120" s="30"/>
      <c r="B120" s="29"/>
      <c r="C120" s="29"/>
      <c r="D120" s="29"/>
      <c r="F120" s="29"/>
      <c r="G120" s="40"/>
    </row>
    <row r="121" spans="1:7" x14ac:dyDescent="0.25">
      <c r="A121" s="30"/>
      <c r="B121" s="29"/>
      <c r="C121" s="29"/>
      <c r="D121" s="29"/>
      <c r="F121" s="29"/>
      <c r="G121" s="40"/>
    </row>
    <row r="122" spans="1:7" x14ac:dyDescent="0.25">
      <c r="A122" s="30"/>
      <c r="B122" s="29"/>
      <c r="C122" s="29"/>
      <c r="D122" s="29"/>
      <c r="F122" s="29"/>
      <c r="G122" s="40"/>
    </row>
    <row r="123" spans="1:7" x14ac:dyDescent="0.25">
      <c r="A123" s="30"/>
      <c r="B123" s="29"/>
      <c r="C123" s="29"/>
      <c r="D123" s="29"/>
      <c r="F123" s="29"/>
      <c r="G123" s="40"/>
    </row>
    <row r="124" spans="1:7" x14ac:dyDescent="0.25">
      <c r="A124" s="30"/>
      <c r="B124" s="29"/>
      <c r="C124" s="29"/>
      <c r="D124" s="29"/>
      <c r="F124" s="29"/>
      <c r="G124" s="40"/>
    </row>
    <row r="125" spans="1:7" x14ac:dyDescent="0.25">
      <c r="A125" s="30"/>
      <c r="B125" s="29"/>
      <c r="C125" s="29"/>
      <c r="D125" s="29"/>
      <c r="F125" s="29"/>
      <c r="G125" s="40"/>
    </row>
    <row r="126" spans="1:7" x14ac:dyDescent="0.25">
      <c r="A126" s="30"/>
      <c r="B126" s="29"/>
      <c r="C126" s="29"/>
      <c r="D126" s="29"/>
      <c r="F126" s="29"/>
      <c r="G126" s="40"/>
    </row>
    <row r="127" spans="1:7" x14ac:dyDescent="0.25">
      <c r="A127" s="30"/>
      <c r="B127" s="29"/>
      <c r="C127" s="29"/>
      <c r="D127" s="29"/>
      <c r="F127" s="29"/>
      <c r="G127" s="40"/>
    </row>
    <row r="128" spans="1:7" x14ac:dyDescent="0.25">
      <c r="A128" s="30"/>
      <c r="B128" s="29"/>
      <c r="C128" s="29"/>
      <c r="D128" s="29"/>
      <c r="F128" s="29"/>
      <c r="G128" s="40"/>
    </row>
    <row r="129" spans="1:7" x14ac:dyDescent="0.25">
      <c r="A129" s="30"/>
      <c r="B129" s="29"/>
      <c r="C129" s="29"/>
      <c r="D129" s="29"/>
      <c r="F129" s="29"/>
      <c r="G129" s="40"/>
    </row>
    <row r="130" spans="1:7" x14ac:dyDescent="0.25">
      <c r="A130" s="30"/>
      <c r="B130" s="29"/>
      <c r="C130" s="29"/>
      <c r="D130" s="29"/>
      <c r="F130" s="29"/>
      <c r="G130" s="40"/>
    </row>
    <row r="131" spans="1:7" x14ac:dyDescent="0.25">
      <c r="A131" s="30"/>
      <c r="B131" s="29"/>
      <c r="C131" s="29"/>
      <c r="D131" s="29"/>
      <c r="F131" s="29"/>
      <c r="G131" s="40"/>
    </row>
    <row r="132" spans="1:7" x14ac:dyDescent="0.25">
      <c r="A132" s="30"/>
      <c r="B132" s="29"/>
      <c r="C132" s="29"/>
      <c r="D132" s="29"/>
      <c r="F132" s="29"/>
      <c r="G132" s="40"/>
    </row>
    <row r="133" spans="1:7" x14ac:dyDescent="0.25">
      <c r="A133" s="30"/>
      <c r="B133" s="29"/>
      <c r="C133" s="29"/>
      <c r="D133" s="29"/>
      <c r="F133" s="29"/>
      <c r="G133" s="40"/>
    </row>
    <row r="134" spans="1:7" x14ac:dyDescent="0.25">
      <c r="A134" s="30"/>
      <c r="B134" s="29"/>
      <c r="C134" s="29"/>
      <c r="D134" s="29"/>
      <c r="F134" s="29"/>
      <c r="G134" s="40"/>
    </row>
    <row r="135" spans="1:7" x14ac:dyDescent="0.25">
      <c r="A135" s="30"/>
      <c r="B135" s="29"/>
      <c r="C135" s="29"/>
      <c r="D135" s="29"/>
      <c r="F135" s="29"/>
      <c r="G135" s="40"/>
    </row>
    <row r="136" spans="1:7" x14ac:dyDescent="0.25">
      <c r="A136" s="30"/>
      <c r="B136" s="29"/>
      <c r="C136" s="29"/>
      <c r="D136" s="29"/>
      <c r="F136" s="29"/>
      <c r="G136" s="40"/>
    </row>
    <row r="137" spans="1:7" x14ac:dyDescent="0.25">
      <c r="A137" s="30"/>
      <c r="B137" s="29"/>
      <c r="C137" s="29"/>
      <c r="D137" s="29"/>
      <c r="F137" s="29"/>
      <c r="G137" s="40"/>
    </row>
    <row r="138" spans="1:7" x14ac:dyDescent="0.25">
      <c r="A138" s="30"/>
      <c r="B138" s="29"/>
      <c r="C138" s="29"/>
      <c r="D138" s="29"/>
      <c r="F138" s="29"/>
      <c r="G138" s="40"/>
    </row>
    <row r="139" spans="1:7" x14ac:dyDescent="0.25">
      <c r="A139" s="30"/>
      <c r="B139" s="29"/>
      <c r="C139" s="29"/>
      <c r="D139" s="29"/>
      <c r="F139" s="29"/>
      <c r="G139" s="40"/>
    </row>
    <row r="140" spans="1:7" x14ac:dyDescent="0.25">
      <c r="A140" s="30"/>
      <c r="B140" s="29"/>
      <c r="C140" s="29"/>
      <c r="D140" s="29"/>
      <c r="F140" s="29"/>
      <c r="G140" s="40"/>
    </row>
    <row r="141" spans="1:7" x14ac:dyDescent="0.25">
      <c r="A141" s="30"/>
      <c r="B141" s="29"/>
      <c r="C141" s="29"/>
      <c r="D141" s="29"/>
      <c r="F141" s="29"/>
      <c r="G141" s="40"/>
    </row>
    <row r="142" spans="1:7" x14ac:dyDescent="0.25">
      <c r="A142" s="30"/>
      <c r="B142" s="29"/>
      <c r="C142" s="29"/>
      <c r="D142" s="29"/>
      <c r="F142" s="29"/>
      <c r="G142" s="40"/>
    </row>
    <row r="143" spans="1:7" x14ac:dyDescent="0.25">
      <c r="A143" s="30"/>
      <c r="B143" s="29"/>
      <c r="C143" s="29"/>
      <c r="D143" s="29"/>
      <c r="F143" s="29"/>
      <c r="G143" s="40"/>
    </row>
    <row r="144" spans="1:7" x14ac:dyDescent="0.25">
      <c r="A144" s="30"/>
      <c r="B144" s="29"/>
      <c r="C144" s="29"/>
      <c r="D144" s="29"/>
      <c r="F144" s="29"/>
      <c r="G144" s="40"/>
    </row>
    <row r="145" spans="1:7" x14ac:dyDescent="0.25">
      <c r="A145" s="30"/>
      <c r="B145" s="29"/>
      <c r="C145" s="29"/>
      <c r="D145" s="29"/>
      <c r="F145" s="29"/>
      <c r="G145" s="40"/>
    </row>
    <row r="146" spans="1:7" x14ac:dyDescent="0.25">
      <c r="A146" s="30"/>
      <c r="B146" s="29"/>
      <c r="C146" s="29"/>
      <c r="D146" s="29"/>
      <c r="F146" s="29"/>
      <c r="G146" s="40"/>
    </row>
    <row r="147" spans="1:7" x14ac:dyDescent="0.25">
      <c r="A147" s="30"/>
      <c r="B147" s="29"/>
      <c r="C147" s="29"/>
      <c r="D147" s="29"/>
      <c r="F147" s="29"/>
      <c r="G147" s="40"/>
    </row>
    <row r="148" spans="1:7" x14ac:dyDescent="0.25">
      <c r="A148" s="30"/>
      <c r="B148" s="29"/>
      <c r="C148" s="29"/>
      <c r="D148" s="29"/>
      <c r="F148" s="29"/>
      <c r="G148" s="40"/>
    </row>
    <row r="149" spans="1:7" x14ac:dyDescent="0.25">
      <c r="A149" s="30"/>
      <c r="B149" s="29"/>
      <c r="C149" s="29"/>
      <c r="D149" s="29"/>
      <c r="F149" s="29"/>
      <c r="G149" s="40"/>
    </row>
    <row r="150" spans="1:7" x14ac:dyDescent="0.25">
      <c r="A150" s="30"/>
      <c r="B150" s="29"/>
      <c r="C150" s="29"/>
      <c r="D150" s="29"/>
      <c r="F150" s="29"/>
      <c r="G150" s="40"/>
    </row>
    <row r="151" spans="1:7" x14ac:dyDescent="0.25">
      <c r="A151" s="30"/>
      <c r="B151" s="29"/>
      <c r="C151" s="29"/>
      <c r="D151" s="29"/>
      <c r="F151" s="29"/>
      <c r="G151" s="40"/>
    </row>
    <row r="152" spans="1:7" x14ac:dyDescent="0.25">
      <c r="A152" s="30"/>
      <c r="B152" s="29"/>
      <c r="C152" s="29"/>
      <c r="D152" s="29"/>
      <c r="F152" s="29"/>
      <c r="G152" s="40"/>
    </row>
    <row r="153" spans="1:7" x14ac:dyDescent="0.25">
      <c r="A153" s="30"/>
      <c r="B153" s="29"/>
      <c r="C153" s="29"/>
      <c r="D153" s="29"/>
      <c r="F153" s="29"/>
      <c r="G153" s="40"/>
    </row>
    <row r="154" spans="1:7" x14ac:dyDescent="0.25">
      <c r="A154" s="30"/>
      <c r="B154" s="29"/>
      <c r="C154" s="29"/>
      <c r="D154" s="29"/>
      <c r="F154" s="29"/>
      <c r="G154" s="40"/>
    </row>
    <row r="155" spans="1:7" x14ac:dyDescent="0.25">
      <c r="A155" s="30"/>
      <c r="B155" s="29"/>
      <c r="C155" s="29"/>
      <c r="D155" s="29"/>
      <c r="F155" s="29"/>
      <c r="G155" s="40"/>
    </row>
    <row r="156" spans="1:7" x14ac:dyDescent="0.25">
      <c r="A156" s="30"/>
      <c r="B156" s="29"/>
      <c r="C156" s="29"/>
      <c r="D156" s="29"/>
      <c r="F156" s="29"/>
      <c r="G156" s="40"/>
    </row>
  </sheetData>
  <mergeCells count="9">
    <mergeCell ref="A20:H20"/>
    <mergeCell ref="A1:H1"/>
    <mergeCell ref="A3:H3"/>
    <mergeCell ref="A4:H4"/>
    <mergeCell ref="A7:D7"/>
    <mergeCell ref="E7:H7"/>
    <mergeCell ref="A8:H8"/>
    <mergeCell ref="B9:D9"/>
    <mergeCell ref="F9:H9"/>
  </mergeCells>
  <phoneticPr fontId="2" type="noConversion"/>
  <printOptions horizontalCentered="1"/>
  <pageMargins left="0.78740157480314965" right="0.78740157480314965" top="0" bottom="0" header="0.51181102362204722" footer="0.51181102362204722"/>
  <pageSetup paperSize="9" scale="6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97"/>
  <sheetViews>
    <sheetView zoomScaleNormal="100" zoomScaleSheetLayoutView="100" workbookViewId="0">
      <selection sqref="A1:E1"/>
    </sheetView>
  </sheetViews>
  <sheetFormatPr defaultRowHeight="12.75" x14ac:dyDescent="0.2"/>
  <cols>
    <col min="1" max="1" width="59.140625" style="121" customWidth="1"/>
    <col min="2" max="2" width="5.28515625" style="121" customWidth="1"/>
    <col min="3" max="3" width="13.28515625" style="121" customWidth="1"/>
    <col min="4" max="4" width="11.85546875" style="121" customWidth="1"/>
    <col min="5" max="5" width="12.140625" style="121" customWidth="1"/>
    <col min="6" max="6" width="3.5703125" style="121" customWidth="1"/>
    <col min="7" max="16384" width="9.140625" style="121"/>
  </cols>
  <sheetData>
    <row r="1" spans="1:9" ht="15" customHeight="1" x14ac:dyDescent="0.2">
      <c r="A1" s="308" t="s">
        <v>318</v>
      </c>
      <c r="B1" s="308"/>
      <c r="C1" s="308"/>
      <c r="D1" s="308"/>
      <c r="E1" s="308"/>
    </row>
    <row r="2" spans="1:9" ht="15" customHeight="1" x14ac:dyDescent="0.2">
      <c r="A2" s="222"/>
      <c r="B2" s="222"/>
      <c r="C2" s="222"/>
      <c r="D2" s="222"/>
      <c r="E2" s="222"/>
    </row>
    <row r="3" spans="1:9" ht="17.25" customHeight="1" x14ac:dyDescent="0.25">
      <c r="A3" s="297" t="s">
        <v>305</v>
      </c>
      <c r="B3" s="297"/>
      <c r="C3" s="297"/>
      <c r="D3" s="297"/>
      <c r="E3" s="297"/>
    </row>
    <row r="4" spans="1:9" ht="28.5" customHeight="1" x14ac:dyDescent="0.2">
      <c r="A4" s="309" t="s">
        <v>162</v>
      </c>
      <c r="B4" s="309"/>
      <c r="C4" s="309"/>
      <c r="D4" s="309"/>
      <c r="E4" s="309"/>
    </row>
    <row r="5" spans="1:9" ht="28.5" customHeight="1" x14ac:dyDescent="0.2">
      <c r="A5" s="223"/>
      <c r="B5" s="223"/>
      <c r="C5" s="223"/>
      <c r="D5" s="223"/>
      <c r="E5" s="223"/>
    </row>
    <row r="6" spans="1:9" ht="20.25" customHeight="1" x14ac:dyDescent="0.25">
      <c r="A6" s="122"/>
      <c r="B6" s="122"/>
      <c r="C6" s="122"/>
      <c r="D6" s="122"/>
      <c r="E6" s="19" t="s">
        <v>220</v>
      </c>
    </row>
    <row r="7" spans="1:9" ht="15" customHeight="1" x14ac:dyDescent="0.2">
      <c r="A7" s="123" t="s">
        <v>163</v>
      </c>
      <c r="B7" s="124" t="s">
        <v>164</v>
      </c>
      <c r="C7" s="125">
        <v>2020</v>
      </c>
      <c r="D7" s="125">
        <v>2021</v>
      </c>
      <c r="E7" s="126">
        <v>2022</v>
      </c>
      <c r="F7" s="127"/>
      <c r="G7" s="127"/>
      <c r="H7" s="127"/>
      <c r="I7" s="127"/>
    </row>
    <row r="8" spans="1:9" ht="29.25" customHeight="1" x14ac:dyDescent="0.2">
      <c r="A8" s="128"/>
      <c r="B8" s="129"/>
      <c r="C8" s="125" t="s">
        <v>165</v>
      </c>
      <c r="D8" s="125"/>
      <c r="E8" s="130"/>
    </row>
    <row r="9" spans="1:9" ht="15.75" x14ac:dyDescent="0.2">
      <c r="A9" s="126">
        <v>1</v>
      </c>
      <c r="B9" s="131">
        <v>2</v>
      </c>
      <c r="C9" s="132">
        <v>3</v>
      </c>
      <c r="D9" s="132">
        <v>4</v>
      </c>
      <c r="E9" s="126">
        <v>5</v>
      </c>
    </row>
    <row r="10" spans="1:9" ht="18" customHeight="1" x14ac:dyDescent="0.25">
      <c r="A10" s="133" t="s">
        <v>166</v>
      </c>
      <c r="B10" s="134" t="s">
        <v>167</v>
      </c>
      <c r="C10" s="135">
        <v>30000000</v>
      </c>
      <c r="D10" s="135">
        <v>30000000</v>
      </c>
      <c r="E10" s="135">
        <v>30000000</v>
      </c>
    </row>
    <row r="11" spans="1:9" ht="42.75" customHeight="1" x14ac:dyDescent="0.25">
      <c r="A11" s="133" t="s">
        <v>168</v>
      </c>
      <c r="B11" s="134" t="s">
        <v>169</v>
      </c>
      <c r="C11" s="135">
        <v>5000000</v>
      </c>
      <c r="D11" s="135">
        <v>5000000</v>
      </c>
      <c r="E11" s="135">
        <v>5000000</v>
      </c>
    </row>
    <row r="12" spans="1:9" ht="23.25" customHeight="1" x14ac:dyDescent="0.25">
      <c r="A12" s="133" t="s">
        <v>170</v>
      </c>
      <c r="B12" s="134" t="s">
        <v>171</v>
      </c>
      <c r="C12" s="135">
        <v>0</v>
      </c>
      <c r="D12" s="135">
        <v>0</v>
      </c>
      <c r="E12" s="135">
        <v>0</v>
      </c>
    </row>
    <row r="13" spans="1:9" ht="31.5" x14ac:dyDescent="0.25">
      <c r="A13" s="133" t="s">
        <v>172</v>
      </c>
      <c r="B13" s="134" t="s">
        <v>173</v>
      </c>
      <c r="C13" s="135">
        <v>0</v>
      </c>
      <c r="D13" s="135">
        <v>0</v>
      </c>
      <c r="E13" s="135">
        <v>0</v>
      </c>
    </row>
    <row r="14" spans="1:9" ht="15.75" x14ac:dyDescent="0.25">
      <c r="A14" s="133" t="s">
        <v>174</v>
      </c>
      <c r="B14" s="134" t="s">
        <v>175</v>
      </c>
      <c r="C14" s="135">
        <v>100000</v>
      </c>
      <c r="D14" s="135">
        <v>100000</v>
      </c>
      <c r="E14" s="135">
        <v>100000</v>
      </c>
    </row>
    <row r="15" spans="1:9" ht="17.25" customHeight="1" x14ac:dyDescent="0.25">
      <c r="A15" s="133" t="s">
        <v>176</v>
      </c>
      <c r="B15" s="134" t="s">
        <v>177</v>
      </c>
      <c r="C15" s="135">
        <v>0</v>
      </c>
      <c r="D15" s="135">
        <v>0</v>
      </c>
      <c r="E15" s="135">
        <v>0</v>
      </c>
    </row>
    <row r="16" spans="1:9" ht="19.5" customHeight="1" x14ac:dyDescent="0.25">
      <c r="A16" s="136" t="s">
        <v>178</v>
      </c>
      <c r="B16" s="137" t="s">
        <v>179</v>
      </c>
      <c r="C16" s="217">
        <f>SUM(C10:C15)</f>
        <v>35100000</v>
      </c>
      <c r="D16" s="217">
        <f>SUM(D10:D15)</f>
        <v>35100000</v>
      </c>
      <c r="E16" s="217">
        <f>SUM(E10:E15)</f>
        <v>35100000</v>
      </c>
    </row>
    <row r="17" spans="1:5" s="138" customFormat="1" ht="30.75" customHeight="1" x14ac:dyDescent="0.25">
      <c r="A17" s="136" t="s">
        <v>180</v>
      </c>
      <c r="B17" s="137" t="s">
        <v>181</v>
      </c>
      <c r="C17" s="217">
        <f>SUM(C18:C19)</f>
        <v>0</v>
      </c>
      <c r="D17" s="217">
        <f>SUM(D18:D19)</f>
        <v>0</v>
      </c>
      <c r="E17" s="217">
        <f>SUM(E18:E19)</f>
        <v>0</v>
      </c>
    </row>
    <row r="18" spans="1:5" s="138" customFormat="1" ht="17.25" customHeight="1" x14ac:dyDescent="0.25">
      <c r="A18" s="139" t="s">
        <v>182</v>
      </c>
      <c r="B18" s="134" t="s">
        <v>183</v>
      </c>
      <c r="C18" s="218">
        <v>0</v>
      </c>
      <c r="D18" s="218">
        <v>0</v>
      </c>
      <c r="E18" s="218">
        <v>0</v>
      </c>
    </row>
    <row r="19" spans="1:5" ht="15.75" x14ac:dyDescent="0.25">
      <c r="A19" s="139" t="s">
        <v>184</v>
      </c>
      <c r="B19" s="140" t="s">
        <v>185</v>
      </c>
      <c r="C19" s="218">
        <v>0</v>
      </c>
      <c r="D19" s="218">
        <v>0</v>
      </c>
      <c r="E19" s="218">
        <v>0</v>
      </c>
    </row>
    <row r="20" spans="1:5" ht="31.5" x14ac:dyDescent="0.25">
      <c r="A20" s="136" t="s">
        <v>186</v>
      </c>
      <c r="B20" s="137" t="s">
        <v>187</v>
      </c>
      <c r="C20" s="219">
        <f>C17/C16</f>
        <v>0</v>
      </c>
      <c r="D20" s="219">
        <f>D17/D16</f>
        <v>0</v>
      </c>
      <c r="E20" s="219">
        <f>E17/E16</f>
        <v>0</v>
      </c>
    </row>
    <row r="21" spans="1:5" ht="15.75" x14ac:dyDescent="0.25">
      <c r="A21" s="139" t="s">
        <v>184</v>
      </c>
      <c r="B21" s="140" t="s">
        <v>185</v>
      </c>
      <c r="C21" s="135">
        <v>0</v>
      </c>
      <c r="D21" s="135">
        <v>0</v>
      </c>
      <c r="E21" s="135">
        <v>0</v>
      </c>
    </row>
    <row r="22" spans="1:5" ht="21.95" customHeight="1" x14ac:dyDescent="0.2">
      <c r="A22" s="141"/>
    </row>
    <row r="23" spans="1:5" ht="21.95" customHeight="1" x14ac:dyDescent="0.2">
      <c r="A23" s="141"/>
    </row>
    <row r="24" spans="1:5" ht="21.95" customHeight="1" x14ac:dyDescent="0.2">
      <c r="A24" s="141"/>
    </row>
    <row r="25" spans="1:5" ht="21.95" customHeight="1" x14ac:dyDescent="0.2">
      <c r="A25" s="142"/>
    </row>
    <row r="26" spans="1:5" ht="21.95" customHeight="1" x14ac:dyDescent="0.2">
      <c r="A26" s="141"/>
    </row>
    <row r="27" spans="1:5" ht="21.95" customHeight="1" x14ac:dyDescent="0.2">
      <c r="A27" s="141"/>
    </row>
    <row r="28" spans="1:5" ht="21.95" customHeight="1" x14ac:dyDescent="0.2">
      <c r="A28" s="141"/>
    </row>
    <row r="29" spans="1:5" ht="21.95" customHeight="1" x14ac:dyDescent="0.2">
      <c r="A29" s="141"/>
    </row>
    <row r="30" spans="1:5" ht="21.95" customHeight="1" x14ac:dyDescent="0.2">
      <c r="A30" s="141"/>
    </row>
    <row r="31" spans="1:5" ht="21.95" customHeight="1" x14ac:dyDescent="0.2">
      <c r="A31" s="141"/>
    </row>
    <row r="32" spans="1:5" ht="21.95" customHeight="1" x14ac:dyDescent="0.2">
      <c r="A32" s="141"/>
    </row>
    <row r="33" spans="1:1" ht="21.95" customHeight="1" x14ac:dyDescent="0.2">
      <c r="A33" s="141"/>
    </row>
    <row r="34" spans="1:1" ht="21.95" customHeight="1" x14ac:dyDescent="0.2">
      <c r="A34" s="141"/>
    </row>
    <row r="35" spans="1:1" ht="21.95" customHeight="1" x14ac:dyDescent="0.2">
      <c r="A35" s="141"/>
    </row>
    <row r="36" spans="1:1" ht="21.95" customHeight="1" x14ac:dyDescent="0.2">
      <c r="A36" s="141"/>
    </row>
    <row r="37" spans="1:1" ht="21.95" customHeight="1" x14ac:dyDescent="0.2">
      <c r="A37" s="141"/>
    </row>
    <row r="38" spans="1:1" ht="21.95" customHeight="1" x14ac:dyDescent="0.2">
      <c r="A38" s="141"/>
    </row>
    <row r="39" spans="1:1" ht="21.95" customHeight="1" x14ac:dyDescent="0.2">
      <c r="A39" s="141"/>
    </row>
    <row r="40" spans="1:1" ht="21.95" customHeight="1" x14ac:dyDescent="0.2">
      <c r="A40" s="141"/>
    </row>
    <row r="41" spans="1:1" ht="21.95" customHeight="1" x14ac:dyDescent="0.2">
      <c r="A41" s="141"/>
    </row>
    <row r="42" spans="1:1" ht="21.95" customHeight="1" x14ac:dyDescent="0.2">
      <c r="A42" s="141"/>
    </row>
    <row r="43" spans="1:1" ht="21.95" customHeight="1" x14ac:dyDescent="0.2">
      <c r="A43" s="141"/>
    </row>
    <row r="44" spans="1:1" ht="21.95" customHeight="1" x14ac:dyDescent="0.2">
      <c r="A44" s="141"/>
    </row>
    <row r="45" spans="1:1" ht="21.95" customHeight="1" x14ac:dyDescent="0.2">
      <c r="A45" s="141"/>
    </row>
    <row r="46" spans="1:1" ht="21.95" customHeight="1" x14ac:dyDescent="0.2">
      <c r="A46" s="141"/>
    </row>
    <row r="47" spans="1:1" ht="21.95" customHeight="1" x14ac:dyDescent="0.2">
      <c r="A47" s="141"/>
    </row>
    <row r="48" spans="1:1" ht="21.95" customHeight="1" x14ac:dyDescent="0.2">
      <c r="A48" s="141"/>
    </row>
    <row r="49" spans="1:1" ht="21.95" customHeight="1" x14ac:dyDescent="0.2">
      <c r="A49" s="141"/>
    </row>
    <row r="50" spans="1:1" ht="21.95" customHeight="1" x14ac:dyDescent="0.2">
      <c r="A50" s="141"/>
    </row>
    <row r="51" spans="1:1" ht="21.95" customHeight="1" x14ac:dyDescent="0.2">
      <c r="A51" s="141"/>
    </row>
    <row r="52" spans="1:1" ht="21.95" customHeight="1" x14ac:dyDescent="0.2">
      <c r="A52" s="141"/>
    </row>
    <row r="53" spans="1:1" ht="21.95" customHeight="1" x14ac:dyDescent="0.2">
      <c r="A53" s="141"/>
    </row>
    <row r="54" spans="1:1" ht="21.95" customHeight="1" x14ac:dyDescent="0.2">
      <c r="A54" s="141"/>
    </row>
    <row r="55" spans="1:1" ht="21.95" customHeight="1" x14ac:dyDescent="0.2">
      <c r="A55" s="141"/>
    </row>
    <row r="56" spans="1:1" ht="21.95" customHeight="1" x14ac:dyDescent="0.2">
      <c r="A56" s="141"/>
    </row>
    <row r="57" spans="1:1" ht="21.95" customHeight="1" x14ac:dyDescent="0.2">
      <c r="A57" s="141"/>
    </row>
    <row r="58" spans="1:1" ht="21.95" customHeight="1" x14ac:dyDescent="0.2">
      <c r="A58" s="141"/>
    </row>
    <row r="59" spans="1:1" ht="21.95" customHeight="1" x14ac:dyDescent="0.2">
      <c r="A59" s="141"/>
    </row>
    <row r="60" spans="1:1" ht="21.95" customHeight="1" x14ac:dyDescent="0.2">
      <c r="A60" s="141"/>
    </row>
    <row r="61" spans="1:1" ht="21.95" customHeight="1" x14ac:dyDescent="0.2">
      <c r="A61" s="141"/>
    </row>
    <row r="62" spans="1:1" ht="21.95" customHeight="1" x14ac:dyDescent="0.2">
      <c r="A62" s="141"/>
    </row>
    <row r="63" spans="1:1" ht="21.95" customHeight="1" x14ac:dyDescent="0.2">
      <c r="A63" s="141"/>
    </row>
    <row r="64" spans="1:1" ht="21.95" customHeight="1" x14ac:dyDescent="0.2">
      <c r="A64" s="141"/>
    </row>
    <row r="65" spans="1:1" ht="21.95" customHeight="1" x14ac:dyDescent="0.2">
      <c r="A65" s="141"/>
    </row>
    <row r="66" spans="1:1" ht="21.95" customHeight="1" x14ac:dyDescent="0.2">
      <c r="A66" s="141"/>
    </row>
    <row r="67" spans="1:1" ht="21.95" customHeight="1" x14ac:dyDescent="0.2">
      <c r="A67" s="141"/>
    </row>
    <row r="68" spans="1:1" ht="21.95" customHeight="1" x14ac:dyDescent="0.2">
      <c r="A68" s="141"/>
    </row>
    <row r="69" spans="1:1" ht="21.95" customHeight="1" x14ac:dyDescent="0.2">
      <c r="A69" s="141"/>
    </row>
    <row r="70" spans="1:1" ht="21.95" customHeight="1" x14ac:dyDescent="0.2">
      <c r="A70" s="141"/>
    </row>
    <row r="71" spans="1:1" ht="21.95" customHeight="1" x14ac:dyDescent="0.2">
      <c r="A71" s="141"/>
    </row>
    <row r="72" spans="1:1" ht="21.95" customHeight="1" x14ac:dyDescent="0.2">
      <c r="A72" s="141"/>
    </row>
    <row r="73" spans="1:1" ht="21.95" customHeight="1" x14ac:dyDescent="0.2">
      <c r="A73" s="141"/>
    </row>
    <row r="74" spans="1:1" ht="21.95" customHeight="1" x14ac:dyDescent="0.2">
      <c r="A74" s="141"/>
    </row>
    <row r="75" spans="1:1" ht="21.95" customHeight="1" x14ac:dyDescent="0.2">
      <c r="A75" s="141"/>
    </row>
    <row r="76" spans="1:1" ht="21.95" customHeight="1" x14ac:dyDescent="0.2">
      <c r="A76" s="141"/>
    </row>
    <row r="77" spans="1:1" ht="21.95" customHeight="1" x14ac:dyDescent="0.2">
      <c r="A77" s="141"/>
    </row>
    <row r="78" spans="1:1" ht="21.95" customHeight="1" x14ac:dyDescent="0.2">
      <c r="A78" s="141"/>
    </row>
    <row r="79" spans="1:1" ht="21.95" customHeight="1" x14ac:dyDescent="0.2">
      <c r="A79" s="141"/>
    </row>
    <row r="80" spans="1:1" ht="21.95" customHeight="1" x14ac:dyDescent="0.2">
      <c r="A80" s="141"/>
    </row>
    <row r="81" spans="1:1" ht="21.95" customHeight="1" x14ac:dyDescent="0.2">
      <c r="A81" s="141"/>
    </row>
    <row r="82" spans="1:1" ht="21.95" customHeight="1" x14ac:dyDescent="0.2">
      <c r="A82" s="141"/>
    </row>
    <row r="83" spans="1:1" ht="21.95" customHeight="1" x14ac:dyDescent="0.2">
      <c r="A83" s="141"/>
    </row>
    <row r="84" spans="1:1" ht="21.95" customHeight="1" x14ac:dyDescent="0.2">
      <c r="A84" s="141"/>
    </row>
    <row r="85" spans="1:1" ht="21.95" customHeight="1" x14ac:dyDescent="0.2">
      <c r="A85" s="141"/>
    </row>
    <row r="86" spans="1:1" ht="21.95" customHeight="1" x14ac:dyDescent="0.2">
      <c r="A86" s="141"/>
    </row>
    <row r="87" spans="1:1" ht="21.95" customHeight="1" x14ac:dyDescent="0.2">
      <c r="A87" s="141"/>
    </row>
    <row r="88" spans="1:1" ht="21.95" customHeight="1" x14ac:dyDescent="0.2">
      <c r="A88" s="141"/>
    </row>
    <row r="89" spans="1:1" ht="21.95" customHeight="1" x14ac:dyDescent="0.2">
      <c r="A89" s="141"/>
    </row>
    <row r="90" spans="1:1" ht="21.95" customHeight="1" x14ac:dyDescent="0.2">
      <c r="A90" s="141"/>
    </row>
    <row r="91" spans="1:1" x14ac:dyDescent="0.2">
      <c r="A91" s="141"/>
    </row>
    <row r="92" spans="1:1" x14ac:dyDescent="0.2">
      <c r="A92" s="141"/>
    </row>
    <row r="93" spans="1:1" x14ac:dyDescent="0.2">
      <c r="A93" s="141"/>
    </row>
    <row r="94" spans="1:1" x14ac:dyDescent="0.2">
      <c r="A94" s="141"/>
    </row>
    <row r="95" spans="1:1" x14ac:dyDescent="0.2">
      <c r="A95" s="141"/>
    </row>
    <row r="96" spans="1:1" x14ac:dyDescent="0.2">
      <c r="A96" s="141"/>
    </row>
    <row r="97" spans="1:1" x14ac:dyDescent="0.2">
      <c r="A97" s="141"/>
    </row>
  </sheetData>
  <mergeCells count="3">
    <mergeCell ref="A1:E1"/>
    <mergeCell ref="A4:E4"/>
    <mergeCell ref="A3:E3"/>
  </mergeCells>
  <phoneticPr fontId="2" type="noConversion"/>
  <printOptions horizontalCentered="1"/>
  <pageMargins left="0.11811023622047245" right="7.874015748031496E-2" top="0.47244094488188981" bottom="0.28000000000000003" header="0.27559055118110237" footer="0.14000000000000001"/>
  <pageSetup paperSize="9" fitToHeight="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14"/>
  <sheetViews>
    <sheetView workbookViewId="0">
      <selection sqref="A1:K1"/>
    </sheetView>
  </sheetViews>
  <sheetFormatPr defaultRowHeight="12.75" x14ac:dyDescent="0.2"/>
  <cols>
    <col min="1" max="1" width="32.85546875" customWidth="1"/>
    <col min="2" max="2" width="9.5703125" customWidth="1"/>
    <col min="5" max="5" width="15.140625" customWidth="1"/>
    <col min="8" max="8" width="14.42578125" customWidth="1"/>
    <col min="10" max="10" width="8.28515625" customWidth="1"/>
    <col min="11" max="11" width="11" customWidth="1"/>
  </cols>
  <sheetData>
    <row r="1" spans="1:11" ht="15.75" x14ac:dyDescent="0.25">
      <c r="A1" s="310" t="s">
        <v>319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</row>
    <row r="2" spans="1:11" ht="15.75" x14ac:dyDescent="0.25">
      <c r="A2" s="226"/>
      <c r="B2" s="226"/>
      <c r="C2" s="226"/>
      <c r="D2" s="226"/>
      <c r="E2" s="226"/>
      <c r="F2" s="226"/>
      <c r="G2" s="226"/>
      <c r="H2" s="226"/>
      <c r="I2" s="226"/>
      <c r="J2" s="226"/>
      <c r="K2" s="226"/>
    </row>
    <row r="3" spans="1:11" ht="15.75" x14ac:dyDescent="0.25">
      <c r="A3" s="311" t="s">
        <v>194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</row>
    <row r="4" spans="1:11" ht="15.75" x14ac:dyDescent="0.25">
      <c r="A4" s="311" t="s">
        <v>288</v>
      </c>
      <c r="B4" s="311"/>
      <c r="C4" s="311"/>
      <c r="D4" s="311"/>
      <c r="E4" s="311"/>
      <c r="F4" s="311"/>
      <c r="G4" s="311"/>
      <c r="H4" s="311"/>
      <c r="I4" s="311"/>
      <c r="J4" s="311"/>
      <c r="K4" s="311"/>
    </row>
    <row r="5" spans="1:11" ht="15.75" x14ac:dyDescent="0.25">
      <c r="A5" s="169"/>
      <c r="B5" s="169"/>
      <c r="C5" s="169"/>
      <c r="D5" s="169"/>
      <c r="E5" s="169"/>
      <c r="F5" s="169"/>
      <c r="G5" s="169"/>
      <c r="H5" s="169"/>
      <c r="I5" s="169"/>
      <c r="J5" s="169"/>
      <c r="K5" s="169"/>
    </row>
    <row r="6" spans="1:11" ht="15.75" x14ac:dyDescent="0.25">
      <c r="A6" s="168"/>
      <c r="B6" s="168"/>
      <c r="C6" s="168"/>
      <c r="D6" s="168"/>
      <c r="E6" s="168"/>
      <c r="F6" s="168"/>
      <c r="G6" s="168"/>
      <c r="H6" s="168"/>
      <c r="I6" s="168"/>
      <c r="J6" s="312" t="s">
        <v>219</v>
      </c>
      <c r="K6" s="312"/>
    </row>
    <row r="7" spans="1:11" ht="15.75" x14ac:dyDescent="0.25">
      <c r="A7" s="313" t="s">
        <v>200</v>
      </c>
      <c r="B7" s="315" t="s">
        <v>201</v>
      </c>
      <c r="C7" s="315"/>
      <c r="D7" s="315"/>
      <c r="E7" s="315" t="s">
        <v>202</v>
      </c>
      <c r="F7" s="315"/>
      <c r="G7" s="315"/>
      <c r="H7" s="315" t="s">
        <v>203</v>
      </c>
      <c r="I7" s="315"/>
      <c r="J7" s="315"/>
      <c r="K7" s="316" t="s">
        <v>204</v>
      </c>
    </row>
    <row r="8" spans="1:11" ht="15.75" x14ac:dyDescent="0.25">
      <c r="A8" s="314"/>
      <c r="B8" s="170" t="s">
        <v>205</v>
      </c>
      <c r="C8" s="170" t="s">
        <v>206</v>
      </c>
      <c r="D8" s="170" t="s">
        <v>207</v>
      </c>
      <c r="E8" s="170" t="s">
        <v>205</v>
      </c>
      <c r="F8" s="170" t="s">
        <v>206</v>
      </c>
      <c r="G8" s="170" t="s">
        <v>207</v>
      </c>
      <c r="H8" s="170" t="s">
        <v>205</v>
      </c>
      <c r="I8" s="170" t="s">
        <v>206</v>
      </c>
      <c r="J8" s="170" t="s">
        <v>207</v>
      </c>
      <c r="K8" s="317"/>
    </row>
    <row r="9" spans="1:11" ht="15.75" x14ac:dyDescent="0.25">
      <c r="A9" s="171" t="s">
        <v>166</v>
      </c>
      <c r="B9" s="172"/>
      <c r="C9" s="172"/>
      <c r="D9" s="215"/>
      <c r="E9" s="172" t="s">
        <v>291</v>
      </c>
      <c r="F9" s="174"/>
      <c r="G9" s="173">
        <v>97500</v>
      </c>
      <c r="H9" s="171"/>
      <c r="I9" s="171"/>
      <c r="J9" s="173">
        <v>0</v>
      </c>
      <c r="K9" s="216">
        <f>SUM(G9+D9)</f>
        <v>97500</v>
      </c>
    </row>
    <row r="10" spans="1:11" ht="46.5" customHeight="1" x14ac:dyDescent="0.25">
      <c r="A10" s="176" t="s">
        <v>209</v>
      </c>
      <c r="B10" s="172"/>
      <c r="C10" s="172"/>
      <c r="D10" s="173"/>
      <c r="E10" s="172"/>
      <c r="F10" s="174"/>
      <c r="G10" s="173"/>
      <c r="H10" s="171"/>
      <c r="I10" s="171"/>
      <c r="J10" s="173"/>
      <c r="K10" s="175">
        <v>0</v>
      </c>
    </row>
    <row r="11" spans="1:11" ht="47.25" customHeight="1" x14ac:dyDescent="0.25">
      <c r="A11" s="176" t="s">
        <v>210</v>
      </c>
      <c r="B11" s="172"/>
      <c r="C11" s="172"/>
      <c r="D11" s="173"/>
      <c r="E11" s="172"/>
      <c r="F11" s="174"/>
      <c r="G11" s="173"/>
      <c r="H11" s="171"/>
      <c r="I11" s="171"/>
      <c r="J11" s="173"/>
      <c r="K11" s="175">
        <v>0</v>
      </c>
    </row>
    <row r="12" spans="1:11" ht="46.5" customHeight="1" x14ac:dyDescent="0.25">
      <c r="A12" s="176" t="s">
        <v>211</v>
      </c>
      <c r="B12" s="178"/>
      <c r="C12" s="172"/>
      <c r="D12" s="173"/>
      <c r="E12" s="172"/>
      <c r="F12" s="174"/>
      <c r="G12" s="173"/>
      <c r="H12" s="225" t="s">
        <v>213</v>
      </c>
      <c r="I12" s="214" t="s">
        <v>208</v>
      </c>
      <c r="J12" s="215">
        <v>12000</v>
      </c>
      <c r="K12" s="216">
        <v>12000</v>
      </c>
    </row>
    <row r="13" spans="1:11" ht="45.75" customHeight="1" x14ac:dyDescent="0.25">
      <c r="A13" s="176" t="s">
        <v>212</v>
      </c>
      <c r="B13" s="172"/>
      <c r="C13" s="172"/>
      <c r="D13" s="173"/>
      <c r="E13" s="172"/>
      <c r="F13" s="174"/>
      <c r="G13" s="173"/>
      <c r="H13" s="171"/>
      <c r="I13" s="171"/>
      <c r="J13" s="173"/>
      <c r="K13" s="175">
        <v>0</v>
      </c>
    </row>
    <row r="14" spans="1:11" ht="15.75" x14ac:dyDescent="0.25">
      <c r="A14" s="177" t="s">
        <v>11</v>
      </c>
      <c r="B14" s="172"/>
      <c r="C14" s="171"/>
      <c r="D14" s="173">
        <f>SUM(D9:D13)</f>
        <v>0</v>
      </c>
      <c r="E14" s="172"/>
      <c r="F14" s="174"/>
      <c r="G14" s="173">
        <v>0</v>
      </c>
      <c r="H14" s="171"/>
      <c r="I14" s="171"/>
      <c r="J14" s="173">
        <f>SUM(J9:J13)</f>
        <v>12000</v>
      </c>
      <c r="K14" s="175">
        <f>SUM(K9:K13)</f>
        <v>109500</v>
      </c>
    </row>
  </sheetData>
  <mergeCells count="9">
    <mergeCell ref="A1:K1"/>
    <mergeCell ref="A3:K3"/>
    <mergeCell ref="A4:K4"/>
    <mergeCell ref="J6:K6"/>
    <mergeCell ref="A7:A8"/>
    <mergeCell ref="B7:D7"/>
    <mergeCell ref="E7:G7"/>
    <mergeCell ref="H7:J7"/>
    <mergeCell ref="K7:K8"/>
  </mergeCells>
  <pageMargins left="0.7" right="0.7" top="0.75" bottom="0.75" header="0.3" footer="0.3"/>
  <pageSetup paperSize="9" scale="65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9">
    <tabColor rgb="FF00B050"/>
  </sheetPr>
  <dimension ref="A1:B11"/>
  <sheetViews>
    <sheetView workbookViewId="0">
      <selection sqref="A1:B1"/>
    </sheetView>
  </sheetViews>
  <sheetFormatPr defaultRowHeight="15.75" x14ac:dyDescent="0.25"/>
  <cols>
    <col min="1" max="1" width="65.85546875" style="10" customWidth="1"/>
    <col min="2" max="2" width="13.85546875" style="10" customWidth="1"/>
    <col min="3" max="4" width="9.140625" style="10"/>
    <col min="5" max="5" width="9.5703125" style="10" bestFit="1" customWidth="1"/>
    <col min="6" max="16384" width="9.140625" style="10"/>
  </cols>
  <sheetData>
    <row r="1" spans="1:2" x14ac:dyDescent="0.25">
      <c r="A1" s="318" t="s">
        <v>320</v>
      </c>
      <c r="B1" s="318"/>
    </row>
    <row r="2" spans="1:2" x14ac:dyDescent="0.25">
      <c r="A2" s="224"/>
      <c r="B2" s="224"/>
    </row>
    <row r="3" spans="1:2" x14ac:dyDescent="0.25">
      <c r="A3" s="230"/>
      <c r="B3" s="230"/>
    </row>
    <row r="4" spans="1:2" x14ac:dyDescent="0.25">
      <c r="A4" s="296" t="s">
        <v>289</v>
      </c>
      <c r="B4" s="296"/>
    </row>
    <row r="5" spans="1:2" x14ac:dyDescent="0.25">
      <c r="A5" s="296" t="s">
        <v>103</v>
      </c>
      <c r="B5" s="296"/>
    </row>
    <row r="6" spans="1:2" x14ac:dyDescent="0.25">
      <c r="A6" s="112"/>
      <c r="B6" s="113"/>
    </row>
    <row r="7" spans="1:2" x14ac:dyDescent="0.25">
      <c r="A7" s="112"/>
      <c r="B7" s="19" t="s">
        <v>219</v>
      </c>
    </row>
    <row r="8" spans="1:2" ht="17.25" customHeight="1" x14ac:dyDescent="0.25">
      <c r="A8" s="114" t="s">
        <v>9</v>
      </c>
      <c r="B8" s="44" t="s">
        <v>104</v>
      </c>
    </row>
    <row r="9" spans="1:2" ht="17.25" customHeight="1" x14ac:dyDescent="0.25">
      <c r="A9" s="120" t="s">
        <v>192</v>
      </c>
      <c r="B9" s="5">
        <v>200000</v>
      </c>
    </row>
    <row r="10" spans="1:2" ht="17.25" customHeight="1" x14ac:dyDescent="0.25">
      <c r="A10" s="120" t="s">
        <v>263</v>
      </c>
      <c r="B10" s="5">
        <v>756203</v>
      </c>
    </row>
    <row r="11" spans="1:2" x14ac:dyDescent="0.25">
      <c r="A11" s="15" t="s">
        <v>10</v>
      </c>
      <c r="B11" s="9">
        <f>SUM(B9:B10)</f>
        <v>956203</v>
      </c>
    </row>
  </sheetData>
  <mergeCells count="3">
    <mergeCell ref="A1:B1"/>
    <mergeCell ref="A4:B4"/>
    <mergeCell ref="A5:B5"/>
  </mergeCells>
  <phoneticPr fontId="2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38"/>
  <sheetViews>
    <sheetView workbookViewId="0">
      <selection sqref="A1:G1"/>
    </sheetView>
  </sheetViews>
  <sheetFormatPr defaultRowHeight="12.75" x14ac:dyDescent="0.2"/>
  <cols>
    <col min="1" max="1" width="33.28515625" customWidth="1"/>
    <col min="2" max="3" width="15" customWidth="1"/>
    <col min="4" max="4" width="11.42578125" hidden="1" customWidth="1"/>
    <col min="5" max="5" width="12.42578125" customWidth="1"/>
    <col min="6" max="6" width="13.28515625" customWidth="1"/>
    <col min="7" max="7" width="10.5703125" customWidth="1"/>
  </cols>
  <sheetData>
    <row r="1" spans="1:7" ht="15.75" x14ac:dyDescent="0.25">
      <c r="A1" s="310" t="s">
        <v>321</v>
      </c>
      <c r="B1" s="310"/>
      <c r="C1" s="310"/>
      <c r="D1" s="310" t="s">
        <v>242</v>
      </c>
      <c r="E1" s="310"/>
      <c r="F1" s="310"/>
      <c r="G1" s="310"/>
    </row>
    <row r="2" spans="1:7" ht="15.75" x14ac:dyDescent="0.25">
      <c r="A2" s="203"/>
      <c r="B2" s="203"/>
      <c r="C2" s="203"/>
      <c r="D2" s="203"/>
      <c r="E2" s="203"/>
      <c r="F2" s="203"/>
      <c r="G2" s="204"/>
    </row>
    <row r="3" spans="1:7" ht="15.75" x14ac:dyDescent="0.25">
      <c r="A3" s="319" t="s">
        <v>193</v>
      </c>
      <c r="B3" s="319"/>
      <c r="C3" s="319"/>
      <c r="D3" s="319"/>
      <c r="E3" s="319"/>
      <c r="F3" s="319"/>
      <c r="G3" s="319"/>
    </row>
    <row r="4" spans="1:7" ht="36" customHeight="1" x14ac:dyDescent="0.25">
      <c r="A4" s="320" t="s">
        <v>243</v>
      </c>
      <c r="B4" s="320"/>
      <c r="C4" s="320"/>
      <c r="D4" s="320"/>
      <c r="E4" s="320"/>
      <c r="F4" s="320"/>
      <c r="G4" s="320"/>
    </row>
    <row r="5" spans="1:7" ht="15.75" x14ac:dyDescent="0.25">
      <c r="A5" s="205"/>
      <c r="B5" s="205"/>
      <c r="C5" s="205"/>
      <c r="D5" s="205"/>
      <c r="E5" s="205"/>
      <c r="F5" s="205"/>
      <c r="G5" s="205"/>
    </row>
    <row r="6" spans="1:7" ht="15.75" x14ac:dyDescent="0.25">
      <c r="A6" s="205"/>
      <c r="B6" s="205"/>
      <c r="C6" s="205"/>
      <c r="D6" s="205"/>
      <c r="E6" s="205"/>
      <c r="F6" s="205"/>
      <c r="G6" s="205"/>
    </row>
    <row r="7" spans="1:7" ht="15.75" x14ac:dyDescent="0.25">
      <c r="A7" s="203"/>
      <c r="B7" s="203"/>
      <c r="C7" s="203"/>
      <c r="D7" s="203"/>
      <c r="E7" s="204"/>
      <c r="F7" s="204"/>
      <c r="G7" s="204" t="s">
        <v>244</v>
      </c>
    </row>
    <row r="8" spans="1:7" ht="15.75" customHeight="1" x14ac:dyDescent="0.25">
      <c r="A8" s="321" t="s">
        <v>290</v>
      </c>
      <c r="B8" s="322"/>
      <c r="C8" s="322"/>
      <c r="D8" s="322"/>
      <c r="E8" s="322"/>
      <c r="F8" s="322"/>
      <c r="G8" s="323"/>
    </row>
    <row r="9" spans="1:7" ht="47.25" x14ac:dyDescent="0.2">
      <c r="A9" s="206" t="s">
        <v>9</v>
      </c>
      <c r="B9" s="206" t="s">
        <v>245</v>
      </c>
      <c r="C9" s="206" t="s">
        <v>246</v>
      </c>
      <c r="D9" s="206" t="s">
        <v>247</v>
      </c>
      <c r="E9" s="206" t="s">
        <v>292</v>
      </c>
      <c r="F9" s="206" t="s">
        <v>293</v>
      </c>
      <c r="G9" s="206" t="s">
        <v>248</v>
      </c>
    </row>
    <row r="10" spans="1:7" ht="15.75" x14ac:dyDescent="0.25">
      <c r="A10" s="79" t="s">
        <v>145</v>
      </c>
      <c r="B10" s="207">
        <f t="shared" ref="B10:B15" si="0">SUM(C10:G10)</f>
        <v>0</v>
      </c>
      <c r="C10" s="207">
        <v>0</v>
      </c>
      <c r="D10" s="207">
        <v>0</v>
      </c>
      <c r="E10" s="207">
        <v>0</v>
      </c>
      <c r="F10" s="207">
        <v>0</v>
      </c>
      <c r="G10" s="207">
        <v>0</v>
      </c>
    </row>
    <row r="11" spans="1:7" ht="36" customHeight="1" x14ac:dyDescent="0.25">
      <c r="A11" s="79" t="s">
        <v>26</v>
      </c>
      <c r="B11" s="207">
        <f t="shared" si="0"/>
        <v>0</v>
      </c>
      <c r="C11" s="207">
        <v>0</v>
      </c>
      <c r="D11" s="207">
        <v>0</v>
      </c>
      <c r="E11" s="207">
        <v>0</v>
      </c>
      <c r="F11" s="207">
        <v>0</v>
      </c>
      <c r="G11" s="207">
        <v>0</v>
      </c>
    </row>
    <row r="12" spans="1:7" ht="15.75" x14ac:dyDescent="0.25">
      <c r="A12" s="79" t="s">
        <v>12</v>
      </c>
      <c r="B12" s="207">
        <v>1739900</v>
      </c>
      <c r="C12" s="207">
        <v>0</v>
      </c>
      <c r="D12" s="207">
        <v>0</v>
      </c>
      <c r="E12" s="207">
        <v>0</v>
      </c>
      <c r="F12" s="207">
        <v>1739900</v>
      </c>
      <c r="G12" s="207">
        <v>0</v>
      </c>
    </row>
    <row r="13" spans="1:7" ht="15.75" x14ac:dyDescent="0.25">
      <c r="A13" s="81" t="s">
        <v>28</v>
      </c>
      <c r="B13" s="207"/>
      <c r="C13" s="207">
        <v>0</v>
      </c>
      <c r="D13" s="207">
        <v>0</v>
      </c>
      <c r="E13" s="208">
        <v>0</v>
      </c>
      <c r="F13" s="208">
        <v>0</v>
      </c>
      <c r="G13" s="207">
        <v>0</v>
      </c>
    </row>
    <row r="14" spans="1:7" ht="15.75" x14ac:dyDescent="0.25">
      <c r="A14" s="80" t="s">
        <v>29</v>
      </c>
      <c r="B14" s="207">
        <v>46837501</v>
      </c>
      <c r="C14" s="207">
        <v>0</v>
      </c>
      <c r="D14" s="207">
        <v>0</v>
      </c>
      <c r="E14" s="207">
        <v>0</v>
      </c>
      <c r="F14" s="207">
        <v>46837501</v>
      </c>
      <c r="G14" s="207">
        <v>0</v>
      </c>
    </row>
    <row r="15" spans="1:7" ht="15.75" x14ac:dyDescent="0.25">
      <c r="A15" s="80" t="s">
        <v>15</v>
      </c>
      <c r="B15" s="207">
        <f t="shared" si="0"/>
        <v>0</v>
      </c>
      <c r="C15" s="207">
        <v>0</v>
      </c>
      <c r="D15" s="207">
        <v>0</v>
      </c>
      <c r="E15" s="207">
        <v>0</v>
      </c>
      <c r="F15" s="207">
        <v>0</v>
      </c>
      <c r="G15" s="207">
        <v>0</v>
      </c>
    </row>
    <row r="16" spans="1:7" ht="15.75" x14ac:dyDescent="0.25">
      <c r="A16" s="209" t="s">
        <v>249</v>
      </c>
      <c r="B16" s="210">
        <f t="shared" ref="B16:G16" si="1">SUM(B10:B15)</f>
        <v>48577401</v>
      </c>
      <c r="C16" s="210">
        <f t="shared" si="1"/>
        <v>0</v>
      </c>
      <c r="D16" s="210">
        <f t="shared" si="1"/>
        <v>0</v>
      </c>
      <c r="E16" s="210">
        <f t="shared" si="1"/>
        <v>0</v>
      </c>
      <c r="F16" s="210">
        <f>SUM(F12:F15)</f>
        <v>48577401</v>
      </c>
      <c r="G16" s="210">
        <f t="shared" si="1"/>
        <v>0</v>
      </c>
    </row>
    <row r="17" spans="1:7" ht="15.75" x14ac:dyDescent="0.25">
      <c r="A17" s="211" t="s">
        <v>250</v>
      </c>
      <c r="B17" s="207">
        <v>2428870</v>
      </c>
      <c r="C17" s="207">
        <v>0</v>
      </c>
      <c r="D17" s="207">
        <v>0</v>
      </c>
      <c r="E17" s="207">
        <v>0</v>
      </c>
      <c r="F17" s="207">
        <v>2428870</v>
      </c>
      <c r="G17" s="207">
        <v>0</v>
      </c>
    </row>
    <row r="18" spans="1:7" ht="15.75" x14ac:dyDescent="0.25">
      <c r="A18" s="211" t="s">
        <v>251</v>
      </c>
      <c r="B18" s="207">
        <f>SUM(C18:G18)</f>
        <v>0</v>
      </c>
      <c r="C18" s="207">
        <v>0</v>
      </c>
      <c r="D18" s="207">
        <v>0</v>
      </c>
      <c r="E18" s="207">
        <v>0</v>
      </c>
      <c r="F18" s="207">
        <f>SUM(G18:K18)</f>
        <v>0</v>
      </c>
      <c r="G18" s="207">
        <v>0</v>
      </c>
    </row>
    <row r="19" spans="1:7" ht="15.75" x14ac:dyDescent="0.25">
      <c r="A19" s="211" t="s">
        <v>252</v>
      </c>
      <c r="B19" s="207">
        <v>46148531</v>
      </c>
      <c r="C19" s="207">
        <v>0</v>
      </c>
      <c r="D19" s="207">
        <v>0</v>
      </c>
      <c r="E19" s="207">
        <v>0</v>
      </c>
      <c r="F19" s="207">
        <v>46148531</v>
      </c>
      <c r="G19" s="207">
        <v>0</v>
      </c>
    </row>
    <row r="20" spans="1:7" ht="15.75" x14ac:dyDescent="0.25">
      <c r="A20" s="211" t="s">
        <v>253</v>
      </c>
      <c r="B20" s="207">
        <f>SUM(C20:G20)</f>
        <v>0</v>
      </c>
      <c r="C20" s="207">
        <v>0</v>
      </c>
      <c r="D20" s="207">
        <v>0</v>
      </c>
      <c r="E20" s="207">
        <v>0</v>
      </c>
      <c r="F20" s="207">
        <f>SUM(G20:K20)</f>
        <v>0</v>
      </c>
      <c r="G20" s="207">
        <v>0</v>
      </c>
    </row>
    <row r="21" spans="1:7" ht="15.75" x14ac:dyDescent="0.25">
      <c r="A21" s="209" t="s">
        <v>254</v>
      </c>
      <c r="B21" s="210">
        <f t="shared" ref="B21:G21" si="2">SUM(B17:B20)</f>
        <v>48577401</v>
      </c>
      <c r="C21" s="210">
        <f t="shared" si="2"/>
        <v>0</v>
      </c>
      <c r="D21" s="210">
        <f t="shared" si="2"/>
        <v>0</v>
      </c>
      <c r="E21" s="210">
        <f t="shared" si="2"/>
        <v>0</v>
      </c>
      <c r="F21" s="210">
        <f>SUM(F17:F20)</f>
        <v>48577401</v>
      </c>
      <c r="G21" s="210">
        <f t="shared" si="2"/>
        <v>0</v>
      </c>
    </row>
    <row r="22" spans="1:7" ht="15.75" x14ac:dyDescent="0.25">
      <c r="A22" s="203"/>
      <c r="B22" s="203"/>
      <c r="C22" s="203"/>
      <c r="D22" s="203"/>
      <c r="E22" s="203"/>
      <c r="F22" s="203"/>
      <c r="G22" s="203"/>
    </row>
    <row r="23" spans="1:7" ht="15.75" x14ac:dyDescent="0.25">
      <c r="A23" s="203"/>
      <c r="B23" s="203"/>
      <c r="C23" s="203"/>
      <c r="D23" s="203"/>
      <c r="E23" s="203"/>
      <c r="F23" s="203"/>
      <c r="G23" s="203"/>
    </row>
    <row r="24" spans="1:7" ht="15.75" x14ac:dyDescent="0.25">
      <c r="A24" s="203"/>
      <c r="B24" s="203"/>
      <c r="C24" s="203"/>
      <c r="D24" s="203"/>
      <c r="E24" s="204"/>
      <c r="F24" s="204"/>
      <c r="G24" s="204" t="s">
        <v>244</v>
      </c>
    </row>
    <row r="25" spans="1:7" ht="15.75" x14ac:dyDescent="0.25">
      <c r="A25" s="321" t="s">
        <v>294</v>
      </c>
      <c r="B25" s="322"/>
      <c r="C25" s="322"/>
      <c r="D25" s="322"/>
      <c r="E25" s="322"/>
      <c r="F25" s="322"/>
      <c r="G25" s="323"/>
    </row>
    <row r="26" spans="1:7" ht="47.25" x14ac:dyDescent="0.2">
      <c r="A26" s="206" t="s">
        <v>9</v>
      </c>
      <c r="B26" s="206" t="s">
        <v>245</v>
      </c>
      <c r="C26" s="206" t="s">
        <v>246</v>
      </c>
      <c r="D26" s="206" t="s">
        <v>247</v>
      </c>
      <c r="E26" s="206" t="s">
        <v>292</v>
      </c>
      <c r="F26" s="206" t="s">
        <v>293</v>
      </c>
      <c r="G26" s="206" t="s">
        <v>248</v>
      </c>
    </row>
    <row r="27" spans="1:7" ht="15.75" x14ac:dyDescent="0.25">
      <c r="A27" s="79" t="s">
        <v>145</v>
      </c>
      <c r="B27" s="207">
        <f t="shared" ref="B27:B32" si="3">SUM(C27:G27)</f>
        <v>0</v>
      </c>
      <c r="C27" s="207">
        <v>0</v>
      </c>
      <c r="D27" s="207">
        <v>0</v>
      </c>
      <c r="E27" s="207">
        <v>0</v>
      </c>
      <c r="F27" s="207">
        <v>0</v>
      </c>
      <c r="G27" s="207">
        <v>0</v>
      </c>
    </row>
    <row r="28" spans="1:7" ht="31.5" x14ac:dyDescent="0.25">
      <c r="A28" s="79" t="s">
        <v>26</v>
      </c>
      <c r="B28" s="207">
        <f t="shared" si="3"/>
        <v>0</v>
      </c>
      <c r="C28" s="207">
        <v>0</v>
      </c>
      <c r="D28" s="207">
        <v>0</v>
      </c>
      <c r="E28" s="207">
        <v>0</v>
      </c>
      <c r="F28" s="207">
        <v>0</v>
      </c>
      <c r="G28" s="207">
        <v>0</v>
      </c>
    </row>
    <row r="29" spans="1:7" ht="15.75" x14ac:dyDescent="0.25">
      <c r="A29" s="79" t="s">
        <v>12</v>
      </c>
      <c r="B29" s="207">
        <f t="shared" si="3"/>
        <v>482600</v>
      </c>
      <c r="C29" s="207">
        <v>0</v>
      </c>
      <c r="D29" s="207">
        <v>0</v>
      </c>
      <c r="E29" s="207">
        <v>482600</v>
      </c>
      <c r="F29" s="207">
        <v>0</v>
      </c>
      <c r="G29" s="207">
        <v>0</v>
      </c>
    </row>
    <row r="30" spans="1:7" ht="15.75" x14ac:dyDescent="0.25">
      <c r="A30" s="81" t="s">
        <v>28</v>
      </c>
      <c r="B30" s="207">
        <f t="shared" si="3"/>
        <v>0</v>
      </c>
      <c r="C30" s="207">
        <v>0</v>
      </c>
      <c r="D30" s="207">
        <v>0</v>
      </c>
      <c r="E30" s="208">
        <v>0</v>
      </c>
      <c r="F30" s="208">
        <v>0</v>
      </c>
      <c r="G30" s="207">
        <v>0</v>
      </c>
    </row>
    <row r="31" spans="1:7" ht="15.75" x14ac:dyDescent="0.25">
      <c r="A31" s="80" t="s">
        <v>29</v>
      </c>
      <c r="B31" s="207">
        <f t="shared" si="3"/>
        <v>24980900</v>
      </c>
      <c r="C31" s="207">
        <v>0</v>
      </c>
      <c r="D31" s="207">
        <v>0</v>
      </c>
      <c r="E31" s="207">
        <v>24980900</v>
      </c>
      <c r="F31" s="207">
        <v>0</v>
      </c>
      <c r="G31" s="207">
        <v>0</v>
      </c>
    </row>
    <row r="32" spans="1:7" ht="15.75" x14ac:dyDescent="0.25">
      <c r="A32" s="80" t="s">
        <v>15</v>
      </c>
      <c r="B32" s="207">
        <f t="shared" si="3"/>
        <v>0</v>
      </c>
      <c r="C32" s="207">
        <v>0</v>
      </c>
      <c r="D32" s="207">
        <v>0</v>
      </c>
      <c r="E32" s="207">
        <v>0</v>
      </c>
      <c r="F32" s="207">
        <v>0</v>
      </c>
      <c r="G32" s="207">
        <v>0</v>
      </c>
    </row>
    <row r="33" spans="1:7" ht="15.75" x14ac:dyDescent="0.25">
      <c r="A33" s="209" t="s">
        <v>249</v>
      </c>
      <c r="B33" s="210">
        <f t="shared" ref="B33:G33" si="4">SUM(B27:B32)</f>
        <v>25463500</v>
      </c>
      <c r="C33" s="210">
        <f t="shared" si="4"/>
        <v>0</v>
      </c>
      <c r="D33" s="210">
        <f t="shared" si="4"/>
        <v>0</v>
      </c>
      <c r="E33" s="210">
        <f t="shared" si="4"/>
        <v>25463500</v>
      </c>
      <c r="F33" s="210">
        <f t="shared" si="4"/>
        <v>0</v>
      </c>
      <c r="G33" s="210">
        <f t="shared" si="4"/>
        <v>0</v>
      </c>
    </row>
    <row r="34" spans="1:7" ht="15.75" x14ac:dyDescent="0.25">
      <c r="A34" s="211" t="s">
        <v>250</v>
      </c>
      <c r="B34" s="207">
        <v>19472500</v>
      </c>
      <c r="C34" s="207">
        <v>0</v>
      </c>
      <c r="D34" s="207">
        <v>0</v>
      </c>
      <c r="E34" s="207">
        <v>19472500</v>
      </c>
      <c r="F34" s="207">
        <v>0</v>
      </c>
      <c r="G34" s="207">
        <v>0</v>
      </c>
    </row>
    <row r="35" spans="1:7" ht="15.75" x14ac:dyDescent="0.25">
      <c r="A35" s="211" t="s">
        <v>251</v>
      </c>
      <c r="B35" s="207">
        <f>SUM(C35:G35)</f>
        <v>0</v>
      </c>
      <c r="C35" s="207">
        <v>0</v>
      </c>
      <c r="D35" s="207">
        <v>0</v>
      </c>
      <c r="E35" s="207">
        <v>0</v>
      </c>
      <c r="F35" s="207">
        <v>0</v>
      </c>
      <c r="G35" s="207">
        <v>0</v>
      </c>
    </row>
    <row r="36" spans="1:7" ht="15.75" x14ac:dyDescent="0.25">
      <c r="A36" s="211" t="s">
        <v>252</v>
      </c>
      <c r="B36" s="207">
        <f>SUM(C36:G36)</f>
        <v>5391000</v>
      </c>
      <c r="C36" s="207">
        <v>0</v>
      </c>
      <c r="D36" s="207">
        <v>0</v>
      </c>
      <c r="E36" s="207">
        <v>0</v>
      </c>
      <c r="F36" s="207">
        <v>5391000</v>
      </c>
      <c r="G36" s="207">
        <v>0</v>
      </c>
    </row>
    <row r="37" spans="1:7" ht="15.75" x14ac:dyDescent="0.25">
      <c r="A37" s="211" t="s">
        <v>295</v>
      </c>
      <c r="B37" s="207">
        <f>SUM(C37:G37)</f>
        <v>600000</v>
      </c>
      <c r="C37" s="207">
        <v>0</v>
      </c>
      <c r="D37" s="207">
        <v>0</v>
      </c>
      <c r="E37" s="207">
        <v>600000</v>
      </c>
      <c r="F37" s="207">
        <v>0</v>
      </c>
      <c r="G37" s="207">
        <v>0</v>
      </c>
    </row>
    <row r="38" spans="1:7" ht="15.75" x14ac:dyDescent="0.25">
      <c r="A38" s="209" t="s">
        <v>254</v>
      </c>
      <c r="B38" s="210">
        <f t="shared" ref="B38:G38" si="5">SUM(B34:B37)</f>
        <v>25463500</v>
      </c>
      <c r="C38" s="210">
        <f t="shared" si="5"/>
        <v>0</v>
      </c>
      <c r="D38" s="210">
        <f t="shared" si="5"/>
        <v>0</v>
      </c>
      <c r="E38" s="210">
        <f t="shared" si="5"/>
        <v>20072500</v>
      </c>
      <c r="F38" s="210">
        <f t="shared" si="5"/>
        <v>5391000</v>
      </c>
      <c r="G38" s="210">
        <f t="shared" si="5"/>
        <v>0</v>
      </c>
    </row>
  </sheetData>
  <mergeCells count="5">
    <mergeCell ref="A1:G1"/>
    <mergeCell ref="A3:G3"/>
    <mergeCell ref="A4:G4"/>
    <mergeCell ref="A8:G8"/>
    <mergeCell ref="A25:G25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Z154"/>
  <sheetViews>
    <sheetView topLeftCell="E1" workbookViewId="0">
      <selection activeCell="J2" sqref="J2:N2"/>
    </sheetView>
  </sheetViews>
  <sheetFormatPr defaultColWidth="8" defaultRowHeight="15.75" x14ac:dyDescent="0.25"/>
  <cols>
    <col min="1" max="1" width="49.7109375" style="29" customWidth="1"/>
    <col min="2" max="2" width="13.85546875" style="31" customWidth="1"/>
    <col min="3" max="3" width="9.85546875" style="31" customWidth="1"/>
    <col min="4" max="4" width="9.42578125" style="31" customWidth="1"/>
    <col min="5" max="5" width="12.42578125" style="31" customWidth="1"/>
    <col min="6" max="6" width="12.42578125" style="29" customWidth="1"/>
    <col min="7" max="7" width="8" style="40" customWidth="1"/>
    <col min="8" max="8" width="7.5703125" style="29" customWidth="1"/>
    <col min="9" max="9" width="13" style="29" customWidth="1"/>
    <col min="10" max="10" width="12.85546875" style="29" customWidth="1"/>
    <col min="11" max="12" width="8" style="29"/>
    <col min="13" max="13" width="13.28515625" style="29" customWidth="1"/>
    <col min="14" max="14" width="35.7109375" style="29" customWidth="1"/>
    <col min="15" max="15" width="13.85546875" style="29" customWidth="1"/>
    <col min="16" max="16" width="9.7109375" style="29" customWidth="1"/>
    <col min="17" max="17" width="8" style="29"/>
    <col min="18" max="18" width="12.28515625" style="29" customWidth="1"/>
    <col min="19" max="19" width="12.5703125" style="29" customWidth="1"/>
    <col min="20" max="20" width="8" style="29" customWidth="1"/>
    <col min="21" max="21" width="8.42578125" style="29" customWidth="1"/>
    <col min="22" max="22" width="12.140625" style="29" customWidth="1"/>
    <col min="23" max="23" width="12.42578125" style="29" customWidth="1"/>
    <col min="24" max="24" width="8" style="29"/>
    <col min="25" max="25" width="9" style="29" customWidth="1"/>
    <col min="26" max="26" width="12.85546875" style="29" customWidth="1"/>
    <col min="27" max="16384" width="8" style="29"/>
  </cols>
  <sheetData>
    <row r="1" spans="1:26" x14ac:dyDescent="0.25">
      <c r="A1" s="234"/>
      <c r="B1" s="234"/>
      <c r="C1" s="292"/>
      <c r="D1" s="292"/>
      <c r="E1" s="292"/>
      <c r="F1" s="292"/>
      <c r="G1" s="293"/>
      <c r="H1" s="293"/>
      <c r="I1" s="293"/>
      <c r="J1" s="293"/>
      <c r="K1" s="293"/>
      <c r="L1" s="293"/>
      <c r="M1" s="293"/>
      <c r="N1" s="293"/>
      <c r="O1" s="293"/>
      <c r="P1" s="293"/>
      <c r="Q1" s="234"/>
      <c r="R1" s="234"/>
      <c r="S1" s="234"/>
      <c r="T1" s="234"/>
      <c r="U1" s="234"/>
      <c r="V1" s="234"/>
      <c r="W1" s="234"/>
      <c r="X1" s="234"/>
      <c r="Y1" s="234"/>
    </row>
    <row r="2" spans="1:26" x14ac:dyDescent="0.25">
      <c r="A2" s="229"/>
      <c r="B2" s="233"/>
      <c r="H2" s="233"/>
      <c r="I2" s="233"/>
      <c r="J2" s="295" t="s">
        <v>306</v>
      </c>
      <c r="K2" s="295"/>
      <c r="L2" s="295"/>
      <c r="M2" s="295"/>
      <c r="N2" s="295"/>
      <c r="O2" s="233"/>
      <c r="P2" s="233"/>
      <c r="Q2" s="233"/>
      <c r="R2" s="233"/>
      <c r="S2" s="233"/>
      <c r="T2" s="233"/>
      <c r="U2" s="233"/>
      <c r="V2" s="233"/>
      <c r="W2" s="233"/>
      <c r="X2" s="233"/>
      <c r="Y2" s="233"/>
      <c r="Z2" s="233"/>
    </row>
    <row r="3" spans="1:26" ht="15" customHeight="1" x14ac:dyDescent="0.25">
      <c r="A3" s="269" t="s">
        <v>194</v>
      </c>
      <c r="B3" s="294"/>
      <c r="C3" s="294"/>
      <c r="D3" s="294"/>
      <c r="E3" s="294"/>
      <c r="F3" s="294"/>
      <c r="G3" s="294"/>
      <c r="H3" s="294"/>
      <c r="I3" s="294"/>
      <c r="J3" s="294"/>
      <c r="K3" s="294"/>
      <c r="L3" s="294"/>
      <c r="M3" s="294"/>
      <c r="N3" s="269" t="s">
        <v>194</v>
      </c>
      <c r="O3" s="294"/>
      <c r="P3" s="294"/>
      <c r="Q3" s="294"/>
      <c r="R3" s="294"/>
      <c r="S3" s="294"/>
      <c r="T3" s="294"/>
      <c r="U3" s="294"/>
      <c r="V3" s="294"/>
      <c r="W3" s="294"/>
      <c r="X3" s="294"/>
      <c r="Y3" s="294"/>
      <c r="Z3" s="294"/>
    </row>
    <row r="4" spans="1:26" x14ac:dyDescent="0.25">
      <c r="A4" s="269" t="s">
        <v>268</v>
      </c>
      <c r="B4" s="294"/>
      <c r="C4" s="294"/>
      <c r="D4" s="294"/>
      <c r="E4" s="294"/>
      <c r="F4" s="294"/>
      <c r="G4" s="294"/>
      <c r="H4" s="294"/>
      <c r="I4" s="294"/>
      <c r="J4" s="294"/>
      <c r="K4" s="294"/>
      <c r="L4" s="294"/>
      <c r="M4" s="294"/>
      <c r="N4" s="269" t="s">
        <v>268</v>
      </c>
      <c r="O4" s="294"/>
      <c r="P4" s="294"/>
      <c r="Q4" s="294"/>
      <c r="R4" s="294"/>
      <c r="S4" s="294"/>
      <c r="T4" s="294"/>
      <c r="U4" s="294"/>
      <c r="V4" s="294"/>
      <c r="W4" s="294"/>
      <c r="X4" s="294"/>
      <c r="Y4" s="294"/>
      <c r="Z4" s="294"/>
    </row>
    <row r="5" spans="1:26" x14ac:dyDescent="0.25">
      <c r="A5" s="26"/>
      <c r="B5" s="26"/>
      <c r="C5" s="26"/>
      <c r="D5" s="26"/>
      <c r="E5" s="26"/>
      <c r="F5" s="26"/>
      <c r="G5" s="26"/>
      <c r="H5" s="26"/>
      <c r="I5" s="26"/>
      <c r="J5" s="26"/>
    </row>
    <row r="6" spans="1:26" ht="13.5" customHeight="1" x14ac:dyDescent="0.25">
      <c r="F6" s="32"/>
      <c r="G6" s="13"/>
      <c r="H6" s="33"/>
      <c r="Z6" s="19"/>
    </row>
    <row r="7" spans="1:26" x14ac:dyDescent="0.25">
      <c r="A7" s="267" t="s">
        <v>17</v>
      </c>
      <c r="B7" s="267"/>
      <c r="C7" s="267"/>
      <c r="D7" s="267"/>
      <c r="E7" s="267"/>
      <c r="F7" s="267"/>
      <c r="G7" s="267"/>
      <c r="H7" s="267"/>
      <c r="I7" s="267"/>
      <c r="J7" s="267"/>
      <c r="K7" s="267"/>
      <c r="L7" s="267"/>
      <c r="M7" s="267"/>
      <c r="N7" s="267" t="s">
        <v>8</v>
      </c>
      <c r="O7" s="267"/>
      <c r="P7" s="267"/>
      <c r="Q7" s="267"/>
      <c r="R7" s="267"/>
      <c r="S7" s="267"/>
      <c r="T7" s="267"/>
      <c r="U7" s="267"/>
      <c r="V7" s="267"/>
      <c r="W7" s="267"/>
      <c r="X7" s="267"/>
      <c r="Y7" s="267"/>
      <c r="Z7" s="267"/>
    </row>
    <row r="8" spans="1:26" x14ac:dyDescent="0.25">
      <c r="A8" s="267" t="s">
        <v>18</v>
      </c>
      <c r="B8" s="267"/>
      <c r="C8" s="267"/>
      <c r="D8" s="267"/>
      <c r="E8" s="267"/>
      <c r="F8" s="267"/>
      <c r="G8" s="267"/>
      <c r="H8" s="267"/>
      <c r="I8" s="267"/>
      <c r="J8" s="267"/>
      <c r="K8" s="267"/>
      <c r="L8" s="267"/>
      <c r="M8" s="267"/>
      <c r="N8" s="267"/>
      <c r="O8" s="267"/>
      <c r="P8" s="267"/>
      <c r="Q8" s="267"/>
      <c r="R8" s="267"/>
      <c r="S8" s="267"/>
      <c r="T8" s="267"/>
      <c r="U8" s="267"/>
      <c r="V8" s="267"/>
      <c r="W8" s="267"/>
      <c r="X8" s="267"/>
      <c r="Y8" s="267"/>
      <c r="Z8" s="267"/>
    </row>
    <row r="9" spans="1:26" s="46" customFormat="1" ht="36" customHeight="1" x14ac:dyDescent="0.2">
      <c r="A9" s="149" t="s">
        <v>9</v>
      </c>
      <c r="B9" s="289" t="s">
        <v>269</v>
      </c>
      <c r="C9" s="289"/>
      <c r="D9" s="289"/>
      <c r="E9" s="288" t="s">
        <v>11</v>
      </c>
      <c r="F9" s="289" t="s">
        <v>270</v>
      </c>
      <c r="G9" s="289"/>
      <c r="H9" s="289"/>
      <c r="I9" s="288" t="s">
        <v>11</v>
      </c>
      <c r="J9" s="289" t="s">
        <v>274</v>
      </c>
      <c r="K9" s="289"/>
      <c r="L9" s="289"/>
      <c r="M9" s="288" t="s">
        <v>11</v>
      </c>
      <c r="N9" s="149" t="s">
        <v>9</v>
      </c>
      <c r="O9" s="289" t="s">
        <v>271</v>
      </c>
      <c r="P9" s="289"/>
      <c r="Q9" s="289"/>
      <c r="R9" s="288" t="s">
        <v>11</v>
      </c>
      <c r="S9" s="289" t="s">
        <v>272</v>
      </c>
      <c r="T9" s="289"/>
      <c r="U9" s="289"/>
      <c r="V9" s="288" t="s">
        <v>11</v>
      </c>
      <c r="W9" s="289" t="s">
        <v>273</v>
      </c>
      <c r="X9" s="289"/>
      <c r="Y9" s="289"/>
      <c r="Z9" s="288" t="s">
        <v>11</v>
      </c>
    </row>
    <row r="10" spans="1:26" s="46" customFormat="1" ht="31.5" x14ac:dyDescent="0.2">
      <c r="A10" s="70" t="s">
        <v>25</v>
      </c>
      <c r="B10" s="42" t="s">
        <v>22</v>
      </c>
      <c r="C10" s="57" t="s">
        <v>23</v>
      </c>
      <c r="D10" s="69" t="s">
        <v>24</v>
      </c>
      <c r="E10" s="288"/>
      <c r="F10" s="42" t="s">
        <v>22</v>
      </c>
      <c r="G10" s="57" t="s">
        <v>23</v>
      </c>
      <c r="H10" s="69" t="s">
        <v>24</v>
      </c>
      <c r="I10" s="288"/>
      <c r="J10" s="42" t="s">
        <v>22</v>
      </c>
      <c r="K10" s="57" t="s">
        <v>23</v>
      </c>
      <c r="L10" s="69" t="s">
        <v>24</v>
      </c>
      <c r="M10" s="288"/>
      <c r="N10" s="70" t="s">
        <v>25</v>
      </c>
      <c r="O10" s="42" t="s">
        <v>22</v>
      </c>
      <c r="P10" s="57" t="s">
        <v>23</v>
      </c>
      <c r="Q10" s="69" t="s">
        <v>24</v>
      </c>
      <c r="R10" s="288"/>
      <c r="S10" s="42" t="s">
        <v>22</v>
      </c>
      <c r="T10" s="57" t="s">
        <v>23</v>
      </c>
      <c r="U10" s="69" t="s">
        <v>24</v>
      </c>
      <c r="V10" s="288"/>
      <c r="W10" s="42" t="s">
        <v>22</v>
      </c>
      <c r="X10" s="57" t="s">
        <v>23</v>
      </c>
      <c r="Y10" s="69" t="s">
        <v>24</v>
      </c>
      <c r="Z10" s="288"/>
    </row>
    <row r="11" spans="1:26" s="35" customFormat="1" ht="24" customHeight="1" x14ac:dyDescent="0.25">
      <c r="A11" s="87" t="s">
        <v>57</v>
      </c>
      <c r="B11" s="150">
        <v>1200000</v>
      </c>
      <c r="C11" s="150">
        <v>0</v>
      </c>
      <c r="D11" s="150">
        <v>0</v>
      </c>
      <c r="E11" s="150">
        <v>1200000</v>
      </c>
      <c r="F11" s="150">
        <v>1800000</v>
      </c>
      <c r="G11" s="150">
        <v>0</v>
      </c>
      <c r="H11" s="150">
        <v>0</v>
      </c>
      <c r="I11" s="150">
        <v>1800000</v>
      </c>
      <c r="J11" s="150">
        <v>1800000</v>
      </c>
      <c r="K11" s="150">
        <v>0</v>
      </c>
      <c r="L11" s="150">
        <v>0</v>
      </c>
      <c r="M11" s="150">
        <f>J11+K11+L11</f>
        <v>1800000</v>
      </c>
      <c r="N11" s="151" t="s">
        <v>144</v>
      </c>
      <c r="O11" s="34">
        <v>23657334</v>
      </c>
      <c r="P11" s="34">
        <v>0</v>
      </c>
      <c r="Q11" s="34">
        <v>0</v>
      </c>
      <c r="R11" s="34">
        <v>23657334</v>
      </c>
      <c r="S11" s="34">
        <v>24052638</v>
      </c>
      <c r="T11" s="34">
        <v>0</v>
      </c>
      <c r="U11" s="34">
        <v>0</v>
      </c>
      <c r="V11" s="34">
        <v>24052638</v>
      </c>
      <c r="W11" s="34">
        <v>10954760</v>
      </c>
      <c r="X11" s="34">
        <v>0</v>
      </c>
      <c r="Y11" s="34">
        <v>0</v>
      </c>
      <c r="Z11" s="34">
        <f>SUM(W11:Y11)</f>
        <v>10954760</v>
      </c>
    </row>
    <row r="12" spans="1:26" s="35" customFormat="1" ht="34.5" customHeight="1" x14ac:dyDescent="0.25">
      <c r="A12" s="96" t="s">
        <v>105</v>
      </c>
      <c r="B12" s="34">
        <v>15180162</v>
      </c>
      <c r="C12" s="34">
        <v>0</v>
      </c>
      <c r="D12" s="34">
        <v>0</v>
      </c>
      <c r="E12" s="150">
        <v>15180162</v>
      </c>
      <c r="F12" s="34">
        <v>14290258</v>
      </c>
      <c r="G12" s="34">
        <v>0</v>
      </c>
      <c r="H12" s="34">
        <v>0</v>
      </c>
      <c r="I12" s="34">
        <v>14290258</v>
      </c>
      <c r="J12" s="144">
        <v>1800000</v>
      </c>
      <c r="K12" s="150">
        <v>0</v>
      </c>
      <c r="L12" s="150">
        <v>0</v>
      </c>
      <c r="M12" s="150">
        <f>SUM(J12:L12)</f>
        <v>1800000</v>
      </c>
      <c r="N12" s="151" t="s">
        <v>120</v>
      </c>
      <c r="O12" s="34">
        <v>4116520</v>
      </c>
      <c r="P12" s="34">
        <v>0</v>
      </c>
      <c r="Q12" s="34">
        <v>0</v>
      </c>
      <c r="R12" s="34">
        <v>4116520</v>
      </c>
      <c r="S12" s="34">
        <v>4286185</v>
      </c>
      <c r="T12" s="34">
        <v>0</v>
      </c>
      <c r="U12" s="34">
        <v>0</v>
      </c>
      <c r="V12" s="34">
        <v>4286185</v>
      </c>
      <c r="W12" s="34">
        <v>2900000</v>
      </c>
      <c r="X12" s="34">
        <v>0</v>
      </c>
      <c r="Y12" s="34">
        <v>0</v>
      </c>
      <c r="Z12" s="34">
        <f t="shared" ref="Z12:Z18" si="0">SUM(W12:Y12)</f>
        <v>2900000</v>
      </c>
    </row>
    <row r="13" spans="1:26" s="35" customFormat="1" ht="23.25" customHeight="1" x14ac:dyDescent="0.25">
      <c r="A13" s="152" t="s">
        <v>106</v>
      </c>
      <c r="B13" s="34">
        <v>70637364</v>
      </c>
      <c r="C13" s="34">
        <v>0</v>
      </c>
      <c r="D13" s="34">
        <v>0</v>
      </c>
      <c r="E13" s="150">
        <v>70637364</v>
      </c>
      <c r="F13" s="34">
        <v>32513294</v>
      </c>
      <c r="G13" s="34">
        <v>0</v>
      </c>
      <c r="H13" s="34">
        <v>0</v>
      </c>
      <c r="I13" s="34">
        <v>32513294</v>
      </c>
      <c r="J13" s="150">
        <v>30900000</v>
      </c>
      <c r="K13" s="150">
        <v>0</v>
      </c>
      <c r="L13" s="150">
        <v>0</v>
      </c>
      <c r="M13" s="150">
        <f>SUM(J13:L13)</f>
        <v>30900000</v>
      </c>
      <c r="N13" s="151" t="s">
        <v>121</v>
      </c>
      <c r="O13" s="34">
        <v>21870701</v>
      </c>
      <c r="P13" s="34">
        <v>0</v>
      </c>
      <c r="Q13" s="34">
        <v>0</v>
      </c>
      <c r="R13" s="34">
        <v>21870701</v>
      </c>
      <c r="S13" s="34">
        <v>21399033</v>
      </c>
      <c r="T13" s="34">
        <v>0</v>
      </c>
      <c r="U13" s="34">
        <v>0</v>
      </c>
      <c r="V13" s="34">
        <v>21399033</v>
      </c>
      <c r="W13" s="34">
        <v>20146000</v>
      </c>
      <c r="X13" s="34">
        <v>0</v>
      </c>
      <c r="Y13" s="34">
        <v>0</v>
      </c>
      <c r="Z13" s="34">
        <f t="shared" si="0"/>
        <v>20146000</v>
      </c>
    </row>
    <row r="14" spans="1:26" s="35" customFormat="1" ht="30.75" customHeight="1" x14ac:dyDescent="0.25">
      <c r="A14" s="152" t="s">
        <v>107</v>
      </c>
      <c r="B14" s="34">
        <v>74991275</v>
      </c>
      <c r="C14" s="34">
        <v>0</v>
      </c>
      <c r="D14" s="34">
        <v>0</v>
      </c>
      <c r="E14" s="150">
        <v>74991275</v>
      </c>
      <c r="F14" s="34">
        <v>36804699</v>
      </c>
      <c r="G14" s="34">
        <v>0</v>
      </c>
      <c r="H14" s="34">
        <v>0</v>
      </c>
      <c r="I14" s="34">
        <v>36804699</v>
      </c>
      <c r="J14" s="150">
        <v>31000000</v>
      </c>
      <c r="K14" s="150">
        <v>0</v>
      </c>
      <c r="L14" s="150">
        <v>0</v>
      </c>
      <c r="M14" s="150">
        <f>SUM(J14:L14)</f>
        <v>31000000</v>
      </c>
      <c r="N14" s="58" t="s">
        <v>122</v>
      </c>
      <c r="O14" s="34">
        <v>609227</v>
      </c>
      <c r="P14" s="34">
        <v>0</v>
      </c>
      <c r="Q14" s="34">
        <v>0</v>
      </c>
      <c r="R14" s="34">
        <v>609227</v>
      </c>
      <c r="S14" s="34">
        <v>1319286</v>
      </c>
      <c r="T14" s="34">
        <v>0</v>
      </c>
      <c r="U14" s="34">
        <v>0</v>
      </c>
      <c r="V14" s="34">
        <v>1319286</v>
      </c>
      <c r="W14" s="34">
        <v>956203</v>
      </c>
      <c r="X14" s="34">
        <v>0</v>
      </c>
      <c r="Y14" s="34">
        <v>0</v>
      </c>
      <c r="Z14" s="34">
        <f t="shared" si="0"/>
        <v>956203</v>
      </c>
    </row>
    <row r="15" spans="1:26" s="35" customFormat="1" ht="26.25" customHeight="1" x14ac:dyDescent="0.25">
      <c r="A15" s="235" t="s">
        <v>108</v>
      </c>
      <c r="B15" s="34">
        <v>14098167</v>
      </c>
      <c r="C15" s="34">
        <v>0</v>
      </c>
      <c r="D15" s="34">
        <v>0</v>
      </c>
      <c r="E15" s="150">
        <v>14098167</v>
      </c>
      <c r="F15" s="34">
        <v>19076856</v>
      </c>
      <c r="G15" s="34">
        <v>0</v>
      </c>
      <c r="H15" s="34">
        <v>0</v>
      </c>
      <c r="I15" s="34">
        <v>19076856</v>
      </c>
      <c r="J15" s="144">
        <v>18637645</v>
      </c>
      <c r="K15" s="150">
        <v>0</v>
      </c>
      <c r="L15" s="150">
        <v>0</v>
      </c>
      <c r="M15" s="150">
        <f>SUM(J15:L15)</f>
        <v>18637645</v>
      </c>
      <c r="N15" s="58" t="s">
        <v>123</v>
      </c>
      <c r="O15" s="34">
        <v>3179997</v>
      </c>
      <c r="P15" s="34">
        <v>0</v>
      </c>
      <c r="Q15" s="34">
        <v>0</v>
      </c>
      <c r="R15" s="34">
        <v>3179997</v>
      </c>
      <c r="S15" s="34">
        <v>10011782</v>
      </c>
      <c r="T15" s="34">
        <v>0</v>
      </c>
      <c r="U15" s="34">
        <v>0</v>
      </c>
      <c r="V15" s="34">
        <v>10011782</v>
      </c>
      <c r="W15" s="34">
        <v>69442812</v>
      </c>
      <c r="X15" s="34">
        <v>0</v>
      </c>
      <c r="Y15" s="34">
        <v>0</v>
      </c>
      <c r="Z15" s="34">
        <f t="shared" si="0"/>
        <v>69442812</v>
      </c>
    </row>
    <row r="16" spans="1:26" s="35" customFormat="1" ht="27.75" customHeight="1" x14ac:dyDescent="0.25">
      <c r="A16" s="152" t="s">
        <v>109</v>
      </c>
      <c r="B16" s="34">
        <v>0</v>
      </c>
      <c r="C16" s="34">
        <v>0</v>
      </c>
      <c r="D16" s="34">
        <v>0</v>
      </c>
      <c r="E16" s="150">
        <f>B16+C16+D16</f>
        <v>0</v>
      </c>
      <c r="F16" s="34">
        <v>0</v>
      </c>
      <c r="G16" s="34">
        <v>0</v>
      </c>
      <c r="H16" s="34">
        <v>0</v>
      </c>
      <c r="I16" s="34">
        <v>0</v>
      </c>
      <c r="J16" s="150">
        <v>0</v>
      </c>
      <c r="K16" s="150">
        <v>0</v>
      </c>
      <c r="L16" s="150">
        <v>0</v>
      </c>
      <c r="M16" s="150">
        <f>SUM(J16:L16)</f>
        <v>0</v>
      </c>
      <c r="N16" s="37" t="s">
        <v>195</v>
      </c>
      <c r="O16" s="34">
        <v>0</v>
      </c>
      <c r="P16" s="47">
        <v>0</v>
      </c>
      <c r="Q16" s="47">
        <v>0</v>
      </c>
      <c r="R16" s="34">
        <v>0</v>
      </c>
      <c r="S16" s="34">
        <v>0</v>
      </c>
      <c r="T16" s="47">
        <v>0</v>
      </c>
      <c r="U16" s="47">
        <v>0</v>
      </c>
      <c r="V16" s="34">
        <v>0</v>
      </c>
      <c r="W16" s="47"/>
      <c r="X16" s="47">
        <v>0</v>
      </c>
      <c r="Y16" s="47">
        <v>0</v>
      </c>
      <c r="Z16" s="47"/>
    </row>
    <row r="17" spans="1:26" s="35" customFormat="1" ht="13.5" customHeight="1" x14ac:dyDescent="0.25">
      <c r="A17" s="37"/>
      <c r="B17" s="47"/>
      <c r="C17" s="47"/>
      <c r="D17" s="47"/>
      <c r="E17" s="150"/>
      <c r="F17" s="47"/>
      <c r="G17" s="47"/>
      <c r="H17" s="47"/>
      <c r="I17" s="47"/>
      <c r="J17" s="150"/>
      <c r="K17" s="150"/>
      <c r="L17" s="150"/>
      <c r="M17" s="150"/>
      <c r="N17" s="37" t="s">
        <v>126</v>
      </c>
      <c r="O17" s="117"/>
      <c r="P17" s="117"/>
      <c r="Q17" s="117"/>
      <c r="R17" s="47"/>
      <c r="S17" s="117"/>
      <c r="T17" s="117"/>
      <c r="U17" s="117"/>
      <c r="V17" s="117"/>
      <c r="W17" s="117">
        <v>22000000</v>
      </c>
      <c r="X17" s="117">
        <v>0</v>
      </c>
      <c r="Y17" s="117">
        <v>0</v>
      </c>
      <c r="Z17" s="47">
        <f t="shared" si="0"/>
        <v>22000000</v>
      </c>
    </row>
    <row r="18" spans="1:26" s="35" customFormat="1" ht="16.5" customHeight="1" x14ac:dyDescent="0.25">
      <c r="A18" s="37"/>
      <c r="B18" s="34"/>
      <c r="C18" s="34"/>
      <c r="D18" s="34"/>
      <c r="E18" s="150"/>
      <c r="F18" s="34"/>
      <c r="G18" s="34"/>
      <c r="H18" s="34"/>
      <c r="I18" s="34"/>
      <c r="J18" s="150"/>
      <c r="K18" s="150"/>
      <c r="L18" s="150"/>
      <c r="M18" s="150"/>
      <c r="N18" s="37" t="s">
        <v>125</v>
      </c>
      <c r="O18" s="117"/>
      <c r="P18" s="117"/>
      <c r="Q18" s="117"/>
      <c r="R18" s="47"/>
      <c r="S18" s="117"/>
      <c r="T18" s="117"/>
      <c r="U18" s="117"/>
      <c r="V18" s="117"/>
      <c r="W18" s="117">
        <v>44713816</v>
      </c>
      <c r="X18" s="117">
        <v>0</v>
      </c>
      <c r="Y18" s="117">
        <v>0</v>
      </c>
      <c r="Z18" s="47">
        <f t="shared" si="0"/>
        <v>44713816</v>
      </c>
    </row>
    <row r="19" spans="1:26" s="48" customFormat="1" ht="39" customHeight="1" x14ac:dyDescent="0.25">
      <c r="A19" s="36" t="s">
        <v>115</v>
      </c>
      <c r="B19" s="34">
        <f>B12+B14+B15+B16</f>
        <v>104269604</v>
      </c>
      <c r="C19" s="34"/>
      <c r="D19" s="34"/>
      <c r="E19" s="34">
        <f>E12+E14+E15+E16</f>
        <v>104269604</v>
      </c>
      <c r="F19" s="34">
        <f>F12+F14+F15+F16</f>
        <v>70171813</v>
      </c>
      <c r="G19" s="34"/>
      <c r="H19" s="34"/>
      <c r="I19" s="34">
        <f>I12+I14+I15+I16</f>
        <v>70171813</v>
      </c>
      <c r="J19" s="34">
        <f>J12+J14+J15+J16</f>
        <v>51437645</v>
      </c>
      <c r="K19" s="34"/>
      <c r="L19" s="34"/>
      <c r="M19" s="34">
        <f>M12+M14+M15+M16</f>
        <v>51437645</v>
      </c>
      <c r="N19" s="36" t="s">
        <v>127</v>
      </c>
      <c r="O19" s="34">
        <f>SUM(O11,O12,O13,O14,O15,)</f>
        <v>53433779</v>
      </c>
      <c r="P19" s="34">
        <v>0</v>
      </c>
      <c r="Q19" s="34">
        <v>0</v>
      </c>
      <c r="R19" s="34">
        <f>SUM(R11:R18)</f>
        <v>53433779</v>
      </c>
      <c r="S19" s="34">
        <f>SUM(S11,S12,S13,S14,S15,)</f>
        <v>61068924</v>
      </c>
      <c r="T19" s="34">
        <v>0</v>
      </c>
      <c r="U19" s="34">
        <v>0</v>
      </c>
      <c r="V19" s="34">
        <f>SUM(V11,V12,V13,V14,V15,)</f>
        <v>61068924</v>
      </c>
      <c r="W19" s="34">
        <f>SUM(W11,W12,W13,W14,W15,)</f>
        <v>104399775</v>
      </c>
      <c r="X19" s="34">
        <f>X11+X12+X13+X14+X15</f>
        <v>0</v>
      </c>
      <c r="Y19" s="34">
        <f>Y11+Y12+Y13+Y14+Y15</f>
        <v>0</v>
      </c>
      <c r="Z19" s="34">
        <v>104399775</v>
      </c>
    </row>
    <row r="20" spans="1:26" s="48" customFormat="1" x14ac:dyDescent="0.25">
      <c r="A20" s="36" t="s">
        <v>189</v>
      </c>
      <c r="B20" s="290">
        <f>M19-Z19</f>
        <v>-52962130</v>
      </c>
      <c r="C20" s="290"/>
      <c r="D20" s="290"/>
      <c r="E20" s="290"/>
      <c r="F20" s="290"/>
      <c r="G20" s="290"/>
      <c r="H20" s="290"/>
      <c r="I20" s="290"/>
      <c r="J20" s="290"/>
      <c r="K20" s="290"/>
      <c r="L20" s="290"/>
      <c r="M20" s="290"/>
      <c r="N20" s="290"/>
      <c r="O20" s="290"/>
      <c r="P20" s="290"/>
      <c r="Q20" s="290"/>
      <c r="R20" s="290"/>
      <c r="S20" s="290"/>
      <c r="T20" s="290"/>
      <c r="U20" s="290"/>
      <c r="V20" s="290"/>
      <c r="W20" s="290"/>
      <c r="X20" s="290"/>
      <c r="Y20" s="290"/>
      <c r="Z20" s="290"/>
    </row>
    <row r="21" spans="1:26" s="48" customFormat="1" x14ac:dyDescent="0.25">
      <c r="A21" s="267" t="s">
        <v>19</v>
      </c>
      <c r="B21" s="267"/>
      <c r="C21" s="267"/>
      <c r="D21" s="267"/>
      <c r="E21" s="267"/>
      <c r="F21" s="267"/>
      <c r="G21" s="267"/>
      <c r="H21" s="267"/>
      <c r="I21" s="267"/>
      <c r="J21" s="267"/>
      <c r="K21" s="267"/>
      <c r="L21" s="267"/>
      <c r="M21" s="267"/>
      <c r="N21" s="267"/>
      <c r="O21" s="267"/>
      <c r="P21" s="267"/>
      <c r="Q21" s="267"/>
      <c r="R21" s="267"/>
      <c r="S21" s="267"/>
      <c r="T21" s="267"/>
      <c r="U21" s="267"/>
      <c r="V21" s="267"/>
      <c r="W21" s="267"/>
      <c r="X21" s="267"/>
      <c r="Y21" s="267"/>
      <c r="Z21" s="267"/>
    </row>
    <row r="22" spans="1:26" s="35" customFormat="1" ht="31.5" x14ac:dyDescent="0.25">
      <c r="A22" s="96" t="s">
        <v>113</v>
      </c>
      <c r="B22" s="34">
        <v>133562349</v>
      </c>
      <c r="C22" s="34"/>
      <c r="D22" s="34"/>
      <c r="E22" s="34">
        <v>133562349</v>
      </c>
      <c r="F22" s="34">
        <v>12712446</v>
      </c>
      <c r="G22" s="34"/>
      <c r="H22" s="34"/>
      <c r="I22" s="34">
        <v>12712446</v>
      </c>
      <c r="J22" s="34">
        <v>51539531</v>
      </c>
      <c r="K22" s="34">
        <v>0</v>
      </c>
      <c r="L22" s="34">
        <v>0</v>
      </c>
      <c r="M22" s="34">
        <f>SUM(J22:L22)</f>
        <v>51539531</v>
      </c>
      <c r="N22" s="236" t="s">
        <v>128</v>
      </c>
      <c r="O22" s="34">
        <v>103257644</v>
      </c>
      <c r="P22" s="34">
        <v>0</v>
      </c>
      <c r="Q22" s="34">
        <v>0</v>
      </c>
      <c r="R22" s="34">
        <v>103257644</v>
      </c>
      <c r="S22" s="34">
        <v>34874596</v>
      </c>
      <c r="T22" s="34">
        <v>0</v>
      </c>
      <c r="U22" s="34">
        <v>0</v>
      </c>
      <c r="V22" s="34">
        <v>34874596</v>
      </c>
      <c r="W22" s="34">
        <v>0</v>
      </c>
      <c r="X22" s="34">
        <v>0</v>
      </c>
      <c r="Y22" s="34">
        <v>0</v>
      </c>
      <c r="Z22" s="34">
        <f>SUM(W22:Y22)</f>
        <v>0</v>
      </c>
    </row>
    <row r="23" spans="1:26" s="35" customFormat="1" x14ac:dyDescent="0.25">
      <c r="A23" s="152" t="s">
        <v>114</v>
      </c>
      <c r="B23" s="34">
        <v>934113</v>
      </c>
      <c r="C23" s="34"/>
      <c r="D23" s="34"/>
      <c r="E23" s="34">
        <v>934113</v>
      </c>
      <c r="F23" s="34">
        <v>0</v>
      </c>
      <c r="G23" s="34"/>
      <c r="H23" s="34"/>
      <c r="I23" s="34">
        <v>0</v>
      </c>
      <c r="J23" s="34">
        <v>0</v>
      </c>
      <c r="K23" s="34">
        <v>0</v>
      </c>
      <c r="L23" s="34">
        <v>0</v>
      </c>
      <c r="M23" s="34">
        <f>SUM(J23:L23)</f>
        <v>0</v>
      </c>
      <c r="N23" s="58" t="s">
        <v>129</v>
      </c>
      <c r="O23" s="34">
        <v>10135875</v>
      </c>
      <c r="P23" s="34">
        <v>0</v>
      </c>
      <c r="Q23" s="34">
        <v>0</v>
      </c>
      <c r="R23" s="34">
        <v>10135875</v>
      </c>
      <c r="S23" s="34">
        <v>37693346</v>
      </c>
      <c r="T23" s="34">
        <v>0</v>
      </c>
      <c r="U23" s="34">
        <v>0</v>
      </c>
      <c r="V23" s="34">
        <v>37693346</v>
      </c>
      <c r="W23" s="34">
        <v>48577401</v>
      </c>
      <c r="X23" s="34">
        <v>0</v>
      </c>
      <c r="Y23" s="34">
        <v>0</v>
      </c>
      <c r="Z23" s="34">
        <f>SUM(W23:Y23)</f>
        <v>48577401</v>
      </c>
    </row>
    <row r="24" spans="1:26" s="35" customFormat="1" ht="31.5" x14ac:dyDescent="0.25">
      <c r="A24" s="151" t="s">
        <v>74</v>
      </c>
      <c r="B24" s="34">
        <v>0</v>
      </c>
      <c r="C24" s="34"/>
      <c r="D24" s="34"/>
      <c r="E24" s="34">
        <v>0</v>
      </c>
      <c r="F24" s="34">
        <v>0</v>
      </c>
      <c r="G24" s="34"/>
      <c r="H24" s="34"/>
      <c r="I24" s="34">
        <v>0</v>
      </c>
      <c r="J24" s="34">
        <v>0</v>
      </c>
      <c r="K24" s="34">
        <v>0</v>
      </c>
      <c r="L24" s="34">
        <v>0</v>
      </c>
      <c r="M24" s="34">
        <f>SUM(J24:L24)</f>
        <v>0</v>
      </c>
      <c r="N24" s="58" t="s">
        <v>130</v>
      </c>
      <c r="O24" s="34">
        <v>229982</v>
      </c>
      <c r="P24" s="34">
        <v>0</v>
      </c>
      <c r="Q24" s="34">
        <v>0</v>
      </c>
      <c r="R24" s="34">
        <v>229982</v>
      </c>
      <c r="S24" s="34">
        <v>203086</v>
      </c>
      <c r="T24" s="34">
        <v>0</v>
      </c>
      <c r="U24" s="34">
        <v>0</v>
      </c>
      <c r="V24" s="34">
        <v>203086</v>
      </c>
      <c r="W24" s="34">
        <v>0</v>
      </c>
      <c r="X24" s="34">
        <v>0</v>
      </c>
      <c r="Y24" s="34">
        <v>0</v>
      </c>
      <c r="Z24" s="34">
        <f>SUM(W24:Y24)</f>
        <v>0</v>
      </c>
    </row>
    <row r="25" spans="1:26" s="35" customFormat="1" ht="31.5" x14ac:dyDescent="0.25">
      <c r="A25" s="36" t="s">
        <v>116</v>
      </c>
      <c r="B25" s="34">
        <f>SUM(B22:B24)</f>
        <v>134496462</v>
      </c>
      <c r="C25" s="34"/>
      <c r="D25" s="34"/>
      <c r="E25" s="34">
        <v>134496462</v>
      </c>
      <c r="F25" s="34">
        <f>SUM(F22:F24)</f>
        <v>12712446</v>
      </c>
      <c r="G25" s="34"/>
      <c r="H25" s="34"/>
      <c r="I25" s="34">
        <f>SUM(I22:I24)</f>
        <v>12712446</v>
      </c>
      <c r="J25" s="237">
        <f>J22+J23+J24</f>
        <v>51539531</v>
      </c>
      <c r="K25" s="237">
        <v>0</v>
      </c>
      <c r="L25" s="237">
        <v>0</v>
      </c>
      <c r="M25" s="34">
        <f>SUM(J25:L25)</f>
        <v>51539531</v>
      </c>
      <c r="N25" s="36" t="s">
        <v>131</v>
      </c>
      <c r="O25" s="237">
        <f>SUM(O22:O24)</f>
        <v>113623501</v>
      </c>
      <c r="P25" s="237">
        <v>0</v>
      </c>
      <c r="Q25" s="237">
        <v>0</v>
      </c>
      <c r="R25" s="34">
        <f>SUM(R22:R24)</f>
        <v>113623501</v>
      </c>
      <c r="S25" s="237">
        <f>SUM(S22:S24)</f>
        <v>72771028</v>
      </c>
      <c r="T25" s="237">
        <v>0</v>
      </c>
      <c r="U25" s="237">
        <v>0</v>
      </c>
      <c r="V25" s="237">
        <f>SUM(V22:V24)</f>
        <v>72771028</v>
      </c>
      <c r="W25" s="237">
        <f>W22+W23+W24</f>
        <v>48577401</v>
      </c>
      <c r="X25" s="237">
        <f>X22+X23+X24</f>
        <v>0</v>
      </c>
      <c r="Y25" s="237">
        <f>Y22+Y23+Y24</f>
        <v>0</v>
      </c>
      <c r="Z25" s="34">
        <f>SUM(W25:Y25)</f>
        <v>48577401</v>
      </c>
    </row>
    <row r="26" spans="1:26" s="35" customFormat="1" x14ac:dyDescent="0.25">
      <c r="A26" s="36" t="s">
        <v>190</v>
      </c>
      <c r="B26" s="291">
        <f>M25-Z25</f>
        <v>2962130</v>
      </c>
      <c r="C26" s="291"/>
      <c r="D26" s="291"/>
      <c r="E26" s="291"/>
      <c r="F26" s="291"/>
      <c r="G26" s="291"/>
      <c r="H26" s="291"/>
      <c r="I26" s="291"/>
      <c r="J26" s="291"/>
      <c r="K26" s="291"/>
      <c r="L26" s="291"/>
      <c r="M26" s="291"/>
      <c r="N26" s="291"/>
      <c r="O26" s="291"/>
      <c r="P26" s="291"/>
      <c r="Q26" s="291"/>
      <c r="R26" s="291"/>
      <c r="S26" s="291"/>
      <c r="T26" s="291"/>
      <c r="U26" s="291"/>
      <c r="V26" s="291"/>
      <c r="W26" s="291"/>
      <c r="X26" s="291"/>
      <c r="Y26" s="291"/>
      <c r="Z26" s="291"/>
    </row>
    <row r="27" spans="1:26" s="35" customFormat="1" x14ac:dyDescent="0.25">
      <c r="A27" s="36" t="s">
        <v>119</v>
      </c>
      <c r="B27" s="34">
        <v>238766066</v>
      </c>
      <c r="C27" s="34">
        <v>0</v>
      </c>
      <c r="D27" s="34">
        <v>0</v>
      </c>
      <c r="E27" s="34">
        <v>238766066</v>
      </c>
      <c r="F27" s="34">
        <f>F19+F25</f>
        <v>82884259</v>
      </c>
      <c r="G27" s="34"/>
      <c r="H27" s="34"/>
      <c r="I27" s="34">
        <f>I19+I25</f>
        <v>82884259</v>
      </c>
      <c r="J27" s="34">
        <f>J19+J25</f>
        <v>102977176</v>
      </c>
      <c r="K27" s="34">
        <f>K19+K25</f>
        <v>0</v>
      </c>
      <c r="L27" s="34">
        <f>L19+L25</f>
        <v>0</v>
      </c>
      <c r="M27" s="34">
        <f>SUM(J27:L27)</f>
        <v>102977176</v>
      </c>
      <c r="N27" s="36" t="s">
        <v>132</v>
      </c>
      <c r="O27" s="237">
        <f>O19+O25</f>
        <v>167057280</v>
      </c>
      <c r="P27" s="237">
        <v>0</v>
      </c>
      <c r="Q27" s="237">
        <v>0</v>
      </c>
      <c r="R27" s="34">
        <f>R19+R25</f>
        <v>167057280</v>
      </c>
      <c r="S27" s="237">
        <f>S19+S25</f>
        <v>133839952</v>
      </c>
      <c r="T27" s="237">
        <v>0</v>
      </c>
      <c r="U27" s="237">
        <v>0</v>
      </c>
      <c r="V27" s="34">
        <f>V19+V25</f>
        <v>133839952</v>
      </c>
      <c r="W27" s="237">
        <f>SUM(W19,W25)</f>
        <v>152977176</v>
      </c>
      <c r="X27" s="237">
        <f>X19+X25</f>
        <v>0</v>
      </c>
      <c r="Y27" s="237">
        <f>Y19+Y25</f>
        <v>0</v>
      </c>
      <c r="Z27" s="34">
        <f>SUM(W27:Y27)</f>
        <v>152977176</v>
      </c>
    </row>
    <row r="28" spans="1:26" s="35" customFormat="1" x14ac:dyDescent="0.25">
      <c r="A28" s="43" t="s">
        <v>117</v>
      </c>
      <c r="B28" s="34">
        <v>185353201</v>
      </c>
      <c r="C28" s="34">
        <v>0</v>
      </c>
      <c r="D28" s="34">
        <v>0</v>
      </c>
      <c r="E28" s="34">
        <v>185353201</v>
      </c>
      <c r="F28" s="34">
        <v>205235418</v>
      </c>
      <c r="G28" s="34"/>
      <c r="H28" s="34"/>
      <c r="I28" s="34">
        <v>205235418</v>
      </c>
      <c r="J28" s="34">
        <v>130000000</v>
      </c>
      <c r="K28" s="34">
        <f>'[1]2'!C53</f>
        <v>0</v>
      </c>
      <c r="L28" s="34">
        <f>'[1]2'!D53</f>
        <v>0</v>
      </c>
      <c r="M28" s="34">
        <f>SUM(J28:L28)</f>
        <v>130000000</v>
      </c>
      <c r="N28" s="36" t="s">
        <v>161</v>
      </c>
      <c r="O28" s="56">
        <v>148230465</v>
      </c>
      <c r="P28" s="56">
        <v>0</v>
      </c>
      <c r="Q28" s="56">
        <v>0</v>
      </c>
      <c r="R28" s="34">
        <v>148230465</v>
      </c>
      <c r="S28" s="56">
        <v>66403896</v>
      </c>
      <c r="T28" s="56">
        <v>0</v>
      </c>
      <c r="U28" s="56">
        <v>0</v>
      </c>
      <c r="V28" s="34">
        <v>66403896</v>
      </c>
      <c r="W28" s="56">
        <v>80000000</v>
      </c>
      <c r="X28" s="56">
        <f>'[1]5'!C57</f>
        <v>0</v>
      </c>
      <c r="Y28" s="56">
        <f>'[1]5'!D57</f>
        <v>0</v>
      </c>
      <c r="Z28" s="34">
        <v>80000000</v>
      </c>
    </row>
    <row r="29" spans="1:26" s="48" customFormat="1" x14ac:dyDescent="0.25">
      <c r="A29" s="36" t="s">
        <v>118</v>
      </c>
      <c r="B29" s="34">
        <f>SUM(B27:B28)</f>
        <v>424119267</v>
      </c>
      <c r="C29" s="34">
        <v>0</v>
      </c>
      <c r="D29" s="34">
        <v>0</v>
      </c>
      <c r="E29" s="34">
        <f>SUM(E27:E28)</f>
        <v>424119267</v>
      </c>
      <c r="F29" s="34">
        <f>SUM(F27:F28)</f>
        <v>288119677</v>
      </c>
      <c r="G29" s="34"/>
      <c r="H29" s="34"/>
      <c r="I29" s="34">
        <f>SUM(I27:I28)</f>
        <v>288119677</v>
      </c>
      <c r="J29" s="34">
        <f>J27+J28</f>
        <v>232977176</v>
      </c>
      <c r="K29" s="34">
        <f>K27+K28</f>
        <v>0</v>
      </c>
      <c r="L29" s="34">
        <f>L27+L28</f>
        <v>0</v>
      </c>
      <c r="M29" s="34">
        <f>SUM(J29:L29)</f>
        <v>232977176</v>
      </c>
      <c r="N29" s="36" t="s">
        <v>133</v>
      </c>
      <c r="O29" s="34">
        <f>SUM(O27:O28)</f>
        <v>315287745</v>
      </c>
      <c r="P29" s="34">
        <v>0</v>
      </c>
      <c r="Q29" s="34">
        <v>0</v>
      </c>
      <c r="R29" s="34">
        <f>SUM(R27:R28)</f>
        <v>315287745</v>
      </c>
      <c r="S29" s="34">
        <f>SUM(S27:S28)</f>
        <v>200243848</v>
      </c>
      <c r="T29" s="34">
        <v>0</v>
      </c>
      <c r="U29" s="34">
        <v>0</v>
      </c>
      <c r="V29" s="34">
        <f>SUM(V27:V28)</f>
        <v>200243848</v>
      </c>
      <c r="W29" s="34">
        <f>W27+W28</f>
        <v>232977176</v>
      </c>
      <c r="X29" s="34">
        <f>X27+X28</f>
        <v>0</v>
      </c>
      <c r="Y29" s="34">
        <f>Y27+Y28</f>
        <v>0</v>
      </c>
      <c r="Z29" s="34">
        <f>SUM(W29:Y29)</f>
        <v>232977176</v>
      </c>
    </row>
    <row r="30" spans="1:26" x14ac:dyDescent="0.25">
      <c r="A30" s="30"/>
      <c r="B30" s="29"/>
      <c r="D30" s="29"/>
      <c r="E30" s="29"/>
      <c r="G30" s="29"/>
      <c r="H30" s="41"/>
    </row>
    <row r="31" spans="1:26" x14ac:dyDescent="0.25">
      <c r="A31" s="30"/>
      <c r="B31" s="29"/>
      <c r="C31" s="29"/>
      <c r="D31" s="29"/>
      <c r="E31" s="29"/>
      <c r="F31" s="31"/>
      <c r="G31" s="29"/>
      <c r="H31" s="40"/>
      <c r="J31" s="31"/>
    </row>
    <row r="32" spans="1:26" x14ac:dyDescent="0.25">
      <c r="A32" s="30"/>
      <c r="B32" s="29"/>
      <c r="C32" s="29"/>
      <c r="D32" s="29"/>
      <c r="E32" s="29"/>
      <c r="G32" s="29"/>
      <c r="H32" s="40"/>
      <c r="J32" s="31"/>
    </row>
    <row r="33" spans="1:8" x14ac:dyDescent="0.25">
      <c r="A33" s="30"/>
      <c r="B33" s="29"/>
      <c r="C33" s="29"/>
      <c r="D33" s="29"/>
      <c r="E33" s="29"/>
      <c r="G33" s="29"/>
      <c r="H33" s="40"/>
    </row>
    <row r="34" spans="1:8" x14ac:dyDescent="0.25">
      <c r="A34" s="30"/>
      <c r="B34" s="29"/>
      <c r="C34" s="29"/>
      <c r="D34" s="29"/>
      <c r="E34" s="29"/>
      <c r="G34" s="29"/>
      <c r="H34" s="40"/>
    </row>
    <row r="35" spans="1:8" x14ac:dyDescent="0.25">
      <c r="A35" s="30"/>
      <c r="B35" s="29"/>
      <c r="C35" s="29"/>
      <c r="D35" s="29"/>
      <c r="E35" s="29"/>
      <c r="G35" s="29"/>
      <c r="H35" s="40"/>
    </row>
    <row r="36" spans="1:8" x14ac:dyDescent="0.25">
      <c r="A36" s="30"/>
      <c r="B36" s="29"/>
      <c r="C36" s="29"/>
      <c r="D36" s="29"/>
      <c r="E36" s="29"/>
      <c r="G36" s="29"/>
      <c r="H36" s="40"/>
    </row>
    <row r="37" spans="1:8" x14ac:dyDescent="0.25">
      <c r="A37" s="30"/>
      <c r="B37" s="29"/>
      <c r="C37" s="29"/>
      <c r="D37" s="29"/>
      <c r="E37" s="29"/>
      <c r="G37" s="29"/>
      <c r="H37" s="40"/>
    </row>
    <row r="38" spans="1:8" x14ac:dyDescent="0.25">
      <c r="A38" s="30"/>
      <c r="B38" s="29"/>
      <c r="C38" s="29"/>
      <c r="D38" s="29"/>
      <c r="E38" s="29"/>
      <c r="G38" s="29"/>
      <c r="H38" s="40"/>
    </row>
    <row r="39" spans="1:8" x14ac:dyDescent="0.25">
      <c r="A39" s="30"/>
      <c r="B39" s="29"/>
      <c r="C39" s="29"/>
      <c r="D39" s="29"/>
      <c r="E39" s="29"/>
      <c r="G39" s="29"/>
      <c r="H39" s="40"/>
    </row>
    <row r="40" spans="1:8" x14ac:dyDescent="0.25">
      <c r="A40" s="30"/>
      <c r="B40" s="29"/>
      <c r="C40" s="29"/>
      <c r="D40" s="29"/>
      <c r="E40" s="29"/>
      <c r="G40" s="29"/>
      <c r="H40" s="40"/>
    </row>
    <row r="41" spans="1:8" x14ac:dyDescent="0.25">
      <c r="A41" s="30"/>
      <c r="B41" s="29"/>
      <c r="C41" s="29"/>
      <c r="D41" s="29"/>
      <c r="E41" s="29"/>
      <c r="G41" s="29"/>
      <c r="H41" s="40"/>
    </row>
    <row r="42" spans="1:8" x14ac:dyDescent="0.25">
      <c r="A42" s="30"/>
      <c r="B42" s="29"/>
      <c r="C42" s="29"/>
      <c r="D42" s="29"/>
      <c r="E42" s="29"/>
      <c r="G42" s="29"/>
      <c r="H42" s="40"/>
    </row>
    <row r="43" spans="1:8" x14ac:dyDescent="0.25">
      <c r="A43" s="30"/>
      <c r="B43" s="29"/>
      <c r="C43" s="29"/>
      <c r="D43" s="29"/>
      <c r="E43" s="29"/>
      <c r="G43" s="29"/>
      <c r="H43" s="40"/>
    </row>
    <row r="44" spans="1:8" x14ac:dyDescent="0.25">
      <c r="A44" s="30"/>
      <c r="B44" s="29"/>
      <c r="C44" s="29"/>
      <c r="D44" s="29"/>
      <c r="E44" s="29"/>
      <c r="G44" s="29"/>
      <c r="H44" s="40"/>
    </row>
    <row r="45" spans="1:8" x14ac:dyDescent="0.25">
      <c r="A45" s="30"/>
      <c r="B45" s="29"/>
      <c r="C45" s="29"/>
      <c r="D45" s="29"/>
      <c r="E45" s="29"/>
      <c r="G45" s="29"/>
      <c r="H45" s="40"/>
    </row>
    <row r="46" spans="1:8" x14ac:dyDescent="0.25">
      <c r="A46" s="30"/>
      <c r="B46" s="29"/>
      <c r="C46" s="29"/>
      <c r="D46" s="29"/>
      <c r="E46" s="29"/>
      <c r="G46" s="29"/>
      <c r="H46" s="40"/>
    </row>
    <row r="47" spans="1:8" x14ac:dyDescent="0.25">
      <c r="A47" s="30"/>
      <c r="B47" s="29"/>
      <c r="C47" s="29"/>
      <c r="D47" s="29"/>
      <c r="E47" s="29"/>
      <c r="G47" s="29"/>
      <c r="H47" s="40"/>
    </row>
    <row r="48" spans="1:8" x14ac:dyDescent="0.25">
      <c r="A48" s="30"/>
      <c r="B48" s="29"/>
      <c r="C48" s="29"/>
      <c r="D48" s="29"/>
      <c r="E48" s="29"/>
      <c r="G48" s="29"/>
      <c r="H48" s="40"/>
    </row>
    <row r="49" spans="1:8" x14ac:dyDescent="0.25">
      <c r="A49" s="30"/>
      <c r="B49" s="29"/>
      <c r="C49" s="29"/>
      <c r="D49" s="29"/>
      <c r="E49" s="29"/>
      <c r="G49" s="29"/>
      <c r="H49" s="40"/>
    </row>
    <row r="50" spans="1:8" x14ac:dyDescent="0.25">
      <c r="A50" s="30"/>
      <c r="B50" s="29"/>
      <c r="C50" s="29"/>
      <c r="D50" s="29"/>
      <c r="E50" s="29"/>
      <c r="G50" s="29"/>
      <c r="H50" s="40"/>
    </row>
    <row r="51" spans="1:8" x14ac:dyDescent="0.25">
      <c r="A51" s="30"/>
      <c r="B51" s="29"/>
      <c r="C51" s="29"/>
      <c r="D51" s="29"/>
      <c r="E51" s="29"/>
      <c r="G51" s="29"/>
      <c r="H51" s="40"/>
    </row>
    <row r="52" spans="1:8" x14ac:dyDescent="0.25">
      <c r="A52" s="30"/>
      <c r="B52" s="29"/>
      <c r="C52" s="29"/>
      <c r="D52" s="29"/>
      <c r="E52" s="29"/>
      <c r="G52" s="29"/>
      <c r="H52" s="40"/>
    </row>
    <row r="53" spans="1:8" x14ac:dyDescent="0.25">
      <c r="A53" s="30"/>
      <c r="B53" s="29"/>
      <c r="C53" s="29"/>
      <c r="D53" s="29"/>
      <c r="E53" s="29"/>
      <c r="G53" s="29"/>
      <c r="H53" s="40"/>
    </row>
    <row r="54" spans="1:8" x14ac:dyDescent="0.25">
      <c r="A54" s="30"/>
      <c r="B54" s="29"/>
      <c r="C54" s="29"/>
      <c r="D54" s="29"/>
      <c r="E54" s="29"/>
      <c r="G54" s="29"/>
      <c r="H54" s="40"/>
    </row>
    <row r="55" spans="1:8" x14ac:dyDescent="0.25">
      <c r="A55" s="30"/>
      <c r="B55" s="29"/>
      <c r="C55" s="29"/>
      <c r="D55" s="29"/>
      <c r="E55" s="29"/>
      <c r="G55" s="29"/>
      <c r="H55" s="40"/>
    </row>
    <row r="56" spans="1:8" x14ac:dyDescent="0.25">
      <c r="A56" s="30"/>
      <c r="B56" s="29"/>
      <c r="C56" s="29"/>
      <c r="D56" s="29"/>
      <c r="E56" s="29"/>
      <c r="G56" s="29"/>
      <c r="H56" s="40"/>
    </row>
    <row r="57" spans="1:8" x14ac:dyDescent="0.25">
      <c r="A57" s="30"/>
      <c r="B57" s="29"/>
      <c r="C57" s="29"/>
      <c r="D57" s="29"/>
      <c r="E57" s="29"/>
      <c r="G57" s="29"/>
      <c r="H57" s="40"/>
    </row>
    <row r="58" spans="1:8" x14ac:dyDescent="0.25">
      <c r="A58" s="30"/>
      <c r="B58" s="29"/>
      <c r="C58" s="29"/>
      <c r="D58" s="29"/>
      <c r="E58" s="29"/>
      <c r="G58" s="29"/>
      <c r="H58" s="40"/>
    </row>
    <row r="59" spans="1:8" x14ac:dyDescent="0.25">
      <c r="A59" s="30"/>
      <c r="B59" s="29"/>
      <c r="C59" s="29"/>
      <c r="D59" s="29"/>
      <c r="E59" s="29"/>
      <c r="G59" s="29"/>
      <c r="H59" s="40"/>
    </row>
    <row r="60" spans="1:8" x14ac:dyDescent="0.25">
      <c r="A60" s="30"/>
      <c r="B60" s="29"/>
      <c r="C60" s="29"/>
      <c r="D60" s="29"/>
      <c r="E60" s="29"/>
      <c r="G60" s="29"/>
      <c r="H60" s="40"/>
    </row>
    <row r="61" spans="1:8" x14ac:dyDescent="0.25">
      <c r="A61" s="30"/>
      <c r="B61" s="29"/>
      <c r="C61" s="29"/>
      <c r="D61" s="29"/>
      <c r="E61" s="29"/>
      <c r="G61" s="29"/>
      <c r="H61" s="40"/>
    </row>
    <row r="62" spans="1:8" x14ac:dyDescent="0.25">
      <c r="A62" s="30"/>
      <c r="B62" s="29"/>
      <c r="C62" s="29"/>
      <c r="D62" s="29"/>
      <c r="E62" s="29"/>
      <c r="G62" s="29"/>
      <c r="H62" s="40"/>
    </row>
    <row r="63" spans="1:8" x14ac:dyDescent="0.25">
      <c r="A63" s="30"/>
      <c r="B63" s="29"/>
      <c r="C63" s="29"/>
      <c r="D63" s="29"/>
      <c r="E63" s="29"/>
      <c r="G63" s="29"/>
      <c r="H63" s="40"/>
    </row>
    <row r="64" spans="1:8" x14ac:dyDescent="0.25">
      <c r="A64" s="30"/>
      <c r="B64" s="29"/>
      <c r="C64" s="29"/>
      <c r="D64" s="29"/>
      <c r="E64" s="29"/>
      <c r="G64" s="29"/>
      <c r="H64" s="40"/>
    </row>
    <row r="65" spans="1:8" x14ac:dyDescent="0.25">
      <c r="A65" s="30"/>
      <c r="B65" s="29"/>
      <c r="C65" s="29"/>
      <c r="D65" s="29"/>
      <c r="E65" s="29"/>
      <c r="G65" s="29"/>
      <c r="H65" s="40"/>
    </row>
    <row r="66" spans="1:8" x14ac:dyDescent="0.25">
      <c r="A66" s="30"/>
      <c r="B66" s="29"/>
      <c r="C66" s="29"/>
      <c r="D66" s="29"/>
      <c r="E66" s="29"/>
      <c r="G66" s="29"/>
      <c r="H66" s="40"/>
    </row>
    <row r="67" spans="1:8" x14ac:dyDescent="0.25">
      <c r="A67" s="30"/>
      <c r="B67" s="29"/>
      <c r="C67" s="29"/>
      <c r="D67" s="29"/>
      <c r="E67" s="29"/>
      <c r="G67" s="29"/>
      <c r="H67" s="40"/>
    </row>
    <row r="68" spans="1:8" x14ac:dyDescent="0.25">
      <c r="A68" s="30"/>
      <c r="B68" s="29"/>
      <c r="C68" s="29"/>
      <c r="D68" s="29"/>
      <c r="E68" s="29"/>
      <c r="G68" s="29"/>
      <c r="H68" s="40"/>
    </row>
    <row r="69" spans="1:8" x14ac:dyDescent="0.25">
      <c r="A69" s="30"/>
      <c r="B69" s="29"/>
      <c r="C69" s="29"/>
      <c r="D69" s="29"/>
      <c r="E69" s="29"/>
      <c r="G69" s="29"/>
      <c r="H69" s="40"/>
    </row>
    <row r="70" spans="1:8" x14ac:dyDescent="0.25">
      <c r="A70" s="30"/>
      <c r="B70" s="29"/>
      <c r="C70" s="29"/>
      <c r="D70" s="29"/>
      <c r="E70" s="29"/>
      <c r="G70" s="29"/>
      <c r="H70" s="40"/>
    </row>
    <row r="71" spans="1:8" x14ac:dyDescent="0.25">
      <c r="A71" s="30"/>
      <c r="B71" s="29"/>
      <c r="C71" s="29"/>
      <c r="D71" s="29"/>
      <c r="E71" s="29"/>
      <c r="G71" s="29"/>
      <c r="H71" s="40"/>
    </row>
    <row r="72" spans="1:8" x14ac:dyDescent="0.25">
      <c r="A72" s="30"/>
      <c r="B72" s="29"/>
      <c r="C72" s="29"/>
      <c r="D72" s="29"/>
      <c r="E72" s="29"/>
      <c r="G72" s="29"/>
      <c r="H72" s="40"/>
    </row>
    <row r="73" spans="1:8" x14ac:dyDescent="0.25">
      <c r="A73" s="30"/>
      <c r="B73" s="29"/>
      <c r="C73" s="29"/>
      <c r="D73" s="29"/>
      <c r="E73" s="29"/>
      <c r="G73" s="29"/>
      <c r="H73" s="40"/>
    </row>
    <row r="74" spans="1:8" x14ac:dyDescent="0.25">
      <c r="A74" s="30"/>
      <c r="B74" s="29"/>
      <c r="C74" s="29"/>
      <c r="D74" s="29"/>
      <c r="E74" s="29"/>
      <c r="G74" s="29"/>
      <c r="H74" s="40"/>
    </row>
    <row r="75" spans="1:8" x14ac:dyDescent="0.25">
      <c r="A75" s="30"/>
      <c r="B75" s="29"/>
      <c r="C75" s="29"/>
      <c r="D75" s="29"/>
      <c r="E75" s="29"/>
      <c r="G75" s="29"/>
      <c r="H75" s="40"/>
    </row>
    <row r="76" spans="1:8" x14ac:dyDescent="0.25">
      <c r="A76" s="30"/>
      <c r="B76" s="29"/>
      <c r="C76" s="29"/>
      <c r="D76" s="29"/>
      <c r="E76" s="29"/>
      <c r="G76" s="29"/>
      <c r="H76" s="40"/>
    </row>
    <row r="77" spans="1:8" x14ac:dyDescent="0.25">
      <c r="A77" s="30"/>
      <c r="B77" s="29"/>
      <c r="C77" s="29"/>
      <c r="D77" s="29"/>
      <c r="E77" s="29"/>
      <c r="G77" s="29"/>
      <c r="H77" s="40"/>
    </row>
    <row r="78" spans="1:8" x14ac:dyDescent="0.25">
      <c r="A78" s="30"/>
      <c r="B78" s="29"/>
      <c r="C78" s="29"/>
      <c r="D78" s="29"/>
      <c r="E78" s="29"/>
      <c r="G78" s="29"/>
      <c r="H78" s="40"/>
    </row>
    <row r="79" spans="1:8" x14ac:dyDescent="0.25">
      <c r="A79" s="30"/>
      <c r="B79" s="29"/>
      <c r="C79" s="29"/>
      <c r="D79" s="29"/>
      <c r="E79" s="29"/>
      <c r="G79" s="29"/>
      <c r="H79" s="40"/>
    </row>
    <row r="80" spans="1:8" x14ac:dyDescent="0.25">
      <c r="A80" s="30"/>
      <c r="B80" s="29"/>
      <c r="C80" s="29"/>
      <c r="D80" s="29"/>
      <c r="E80" s="29"/>
      <c r="G80" s="29"/>
      <c r="H80" s="40"/>
    </row>
    <row r="81" spans="1:8" x14ac:dyDescent="0.25">
      <c r="A81" s="30"/>
      <c r="B81" s="29"/>
      <c r="C81" s="29"/>
      <c r="D81" s="29"/>
      <c r="E81" s="29"/>
      <c r="G81" s="29"/>
      <c r="H81" s="40"/>
    </row>
    <row r="82" spans="1:8" x14ac:dyDescent="0.25">
      <c r="A82" s="30"/>
      <c r="B82" s="29"/>
      <c r="C82" s="29"/>
      <c r="D82" s="29"/>
      <c r="E82" s="29"/>
      <c r="G82" s="29"/>
      <c r="H82" s="40"/>
    </row>
    <row r="83" spans="1:8" x14ac:dyDescent="0.25">
      <c r="A83" s="30"/>
      <c r="B83" s="29"/>
      <c r="C83" s="29"/>
      <c r="D83" s="29"/>
      <c r="E83" s="29"/>
      <c r="G83" s="29"/>
      <c r="H83" s="40"/>
    </row>
    <row r="84" spans="1:8" x14ac:dyDescent="0.25">
      <c r="A84" s="30"/>
      <c r="B84" s="29"/>
      <c r="C84" s="29"/>
      <c r="D84" s="29"/>
      <c r="E84" s="29"/>
      <c r="G84" s="29"/>
      <c r="H84" s="40"/>
    </row>
    <row r="85" spans="1:8" x14ac:dyDescent="0.25">
      <c r="A85" s="30"/>
      <c r="B85" s="29"/>
      <c r="C85" s="29"/>
      <c r="D85" s="29"/>
      <c r="E85" s="29"/>
      <c r="G85" s="29"/>
      <c r="H85" s="40"/>
    </row>
    <row r="86" spans="1:8" x14ac:dyDescent="0.25">
      <c r="A86" s="30"/>
      <c r="B86" s="29"/>
      <c r="C86" s="29"/>
      <c r="D86" s="29"/>
      <c r="E86" s="29"/>
      <c r="G86" s="29"/>
      <c r="H86" s="40"/>
    </row>
    <row r="87" spans="1:8" x14ac:dyDescent="0.25">
      <c r="A87" s="30"/>
      <c r="B87" s="29"/>
      <c r="C87" s="29"/>
      <c r="D87" s="29"/>
      <c r="E87" s="29"/>
      <c r="G87" s="29"/>
      <c r="H87" s="40"/>
    </row>
    <row r="88" spans="1:8" x14ac:dyDescent="0.25">
      <c r="A88" s="30"/>
      <c r="B88" s="29"/>
      <c r="C88" s="29"/>
      <c r="D88" s="29"/>
      <c r="E88" s="29"/>
      <c r="G88" s="29"/>
      <c r="H88" s="40"/>
    </row>
    <row r="89" spans="1:8" x14ac:dyDescent="0.25">
      <c r="A89" s="30"/>
      <c r="B89" s="29"/>
      <c r="C89" s="29"/>
      <c r="D89" s="29"/>
      <c r="E89" s="29"/>
      <c r="G89" s="29"/>
      <c r="H89" s="40"/>
    </row>
    <row r="90" spans="1:8" x14ac:dyDescent="0.25">
      <c r="A90" s="30"/>
      <c r="B90" s="29"/>
      <c r="C90" s="29"/>
      <c r="D90" s="29"/>
      <c r="E90" s="29"/>
      <c r="G90" s="29"/>
      <c r="H90" s="40"/>
    </row>
    <row r="91" spans="1:8" x14ac:dyDescent="0.25">
      <c r="A91" s="30"/>
      <c r="B91" s="29"/>
      <c r="C91" s="29"/>
      <c r="D91" s="29"/>
      <c r="E91" s="29"/>
      <c r="G91" s="29"/>
      <c r="H91" s="40"/>
    </row>
    <row r="92" spans="1:8" x14ac:dyDescent="0.25">
      <c r="A92" s="30"/>
      <c r="B92" s="29"/>
      <c r="C92" s="29"/>
      <c r="D92" s="29"/>
      <c r="E92" s="29"/>
      <c r="G92" s="29"/>
      <c r="H92" s="40"/>
    </row>
    <row r="93" spans="1:8" x14ac:dyDescent="0.25">
      <c r="A93" s="30"/>
      <c r="B93" s="29"/>
      <c r="C93" s="29"/>
      <c r="D93" s="29"/>
      <c r="E93" s="29"/>
      <c r="G93" s="29"/>
      <c r="H93" s="40"/>
    </row>
    <row r="94" spans="1:8" x14ac:dyDescent="0.25">
      <c r="A94" s="30"/>
      <c r="B94" s="29"/>
      <c r="C94" s="29"/>
      <c r="D94" s="29"/>
      <c r="E94" s="29"/>
      <c r="G94" s="29"/>
      <c r="H94" s="40"/>
    </row>
    <row r="95" spans="1:8" x14ac:dyDescent="0.25">
      <c r="A95" s="30"/>
      <c r="B95" s="29"/>
      <c r="C95" s="29"/>
      <c r="D95" s="29"/>
      <c r="E95" s="29"/>
      <c r="G95" s="29"/>
      <c r="H95" s="40"/>
    </row>
    <row r="96" spans="1:8" x14ac:dyDescent="0.25">
      <c r="A96" s="30"/>
      <c r="B96" s="29"/>
      <c r="C96" s="29"/>
      <c r="D96" s="29"/>
      <c r="E96" s="29"/>
      <c r="G96" s="29"/>
      <c r="H96" s="40"/>
    </row>
    <row r="97" spans="1:8" x14ac:dyDescent="0.25">
      <c r="A97" s="30"/>
      <c r="B97" s="29"/>
      <c r="C97" s="29"/>
      <c r="D97" s="29"/>
      <c r="E97" s="29"/>
      <c r="G97" s="29"/>
      <c r="H97" s="40"/>
    </row>
    <row r="98" spans="1:8" x14ac:dyDescent="0.25">
      <c r="A98" s="30"/>
      <c r="B98" s="29"/>
      <c r="C98" s="29"/>
      <c r="D98" s="29"/>
      <c r="E98" s="29"/>
      <c r="G98" s="29"/>
      <c r="H98" s="40"/>
    </row>
    <row r="99" spans="1:8" x14ac:dyDescent="0.25">
      <c r="A99" s="30"/>
      <c r="B99" s="29"/>
      <c r="C99" s="29"/>
      <c r="D99" s="29"/>
      <c r="E99" s="29"/>
      <c r="G99" s="29"/>
      <c r="H99" s="40"/>
    </row>
    <row r="100" spans="1:8" x14ac:dyDescent="0.25">
      <c r="A100" s="30"/>
      <c r="B100" s="29"/>
      <c r="C100" s="29"/>
      <c r="D100" s="29"/>
      <c r="E100" s="29"/>
      <c r="G100" s="29"/>
      <c r="H100" s="40"/>
    </row>
    <row r="101" spans="1:8" x14ac:dyDescent="0.25">
      <c r="A101" s="30"/>
      <c r="B101" s="29"/>
      <c r="C101" s="29"/>
      <c r="D101" s="29"/>
      <c r="E101" s="29"/>
      <c r="G101" s="29"/>
      <c r="H101" s="40"/>
    </row>
    <row r="102" spans="1:8" x14ac:dyDescent="0.25">
      <c r="A102" s="30"/>
      <c r="B102" s="29"/>
      <c r="C102" s="29"/>
      <c r="D102" s="29"/>
      <c r="E102" s="29"/>
      <c r="G102" s="29"/>
      <c r="H102" s="40"/>
    </row>
    <row r="103" spans="1:8" x14ac:dyDescent="0.25">
      <c r="A103" s="30"/>
      <c r="B103" s="29"/>
      <c r="C103" s="29"/>
      <c r="D103" s="29"/>
      <c r="E103" s="29"/>
      <c r="G103" s="29"/>
      <c r="H103" s="40"/>
    </row>
    <row r="104" spans="1:8" x14ac:dyDescent="0.25">
      <c r="A104" s="30"/>
      <c r="B104" s="29"/>
      <c r="C104" s="29"/>
      <c r="D104" s="29"/>
      <c r="E104" s="29"/>
      <c r="G104" s="29"/>
      <c r="H104" s="40"/>
    </row>
    <row r="105" spans="1:8" x14ac:dyDescent="0.25">
      <c r="A105" s="30"/>
      <c r="B105" s="29"/>
      <c r="C105" s="29"/>
      <c r="D105" s="29"/>
      <c r="E105" s="29"/>
      <c r="G105" s="29"/>
      <c r="H105" s="40"/>
    </row>
    <row r="106" spans="1:8" x14ac:dyDescent="0.25">
      <c r="A106" s="30"/>
      <c r="B106" s="29"/>
      <c r="C106" s="29"/>
      <c r="D106" s="29"/>
      <c r="E106" s="29"/>
      <c r="G106" s="29"/>
      <c r="H106" s="40"/>
    </row>
    <row r="107" spans="1:8" x14ac:dyDescent="0.25">
      <c r="A107" s="30"/>
      <c r="B107" s="29"/>
      <c r="C107" s="29"/>
      <c r="D107" s="29"/>
      <c r="E107" s="29"/>
      <c r="G107" s="29"/>
      <c r="H107" s="40"/>
    </row>
    <row r="108" spans="1:8" x14ac:dyDescent="0.25">
      <c r="A108" s="30"/>
      <c r="B108" s="29"/>
      <c r="C108" s="29"/>
      <c r="D108" s="29"/>
      <c r="E108" s="29"/>
      <c r="G108" s="29"/>
      <c r="H108" s="40"/>
    </row>
    <row r="109" spans="1:8" x14ac:dyDescent="0.25">
      <c r="A109" s="30"/>
      <c r="B109" s="29"/>
      <c r="C109" s="29"/>
      <c r="D109" s="29"/>
      <c r="E109" s="29"/>
      <c r="G109" s="29"/>
      <c r="H109" s="40"/>
    </row>
    <row r="110" spans="1:8" x14ac:dyDescent="0.25">
      <c r="A110" s="30"/>
      <c r="B110" s="29"/>
      <c r="C110" s="29"/>
      <c r="D110" s="29"/>
      <c r="E110" s="29"/>
      <c r="G110" s="29"/>
      <c r="H110" s="40"/>
    </row>
    <row r="111" spans="1:8" x14ac:dyDescent="0.25">
      <c r="A111" s="30"/>
      <c r="B111" s="29"/>
      <c r="C111" s="29"/>
      <c r="D111" s="29"/>
      <c r="E111" s="29"/>
      <c r="G111" s="29"/>
      <c r="H111" s="40"/>
    </row>
    <row r="112" spans="1:8" x14ac:dyDescent="0.25">
      <c r="A112" s="30"/>
      <c r="B112" s="29"/>
      <c r="C112" s="29"/>
      <c r="D112" s="29"/>
      <c r="E112" s="29"/>
      <c r="G112" s="29"/>
      <c r="H112" s="40"/>
    </row>
    <row r="113" spans="1:8" x14ac:dyDescent="0.25">
      <c r="A113" s="30"/>
      <c r="B113" s="29"/>
      <c r="C113" s="29"/>
      <c r="D113" s="29"/>
      <c r="E113" s="29"/>
      <c r="G113" s="29"/>
      <c r="H113" s="40"/>
    </row>
    <row r="114" spans="1:8" x14ac:dyDescent="0.25">
      <c r="A114" s="30"/>
      <c r="B114" s="29"/>
      <c r="C114" s="29"/>
      <c r="D114" s="29"/>
      <c r="E114" s="29"/>
      <c r="G114" s="29"/>
      <c r="H114" s="40"/>
    </row>
    <row r="115" spans="1:8" x14ac:dyDescent="0.25">
      <c r="A115" s="30"/>
      <c r="B115" s="29"/>
      <c r="C115" s="29"/>
      <c r="D115" s="29"/>
      <c r="E115" s="29"/>
      <c r="G115" s="29"/>
      <c r="H115" s="40"/>
    </row>
    <row r="116" spans="1:8" x14ac:dyDescent="0.25">
      <c r="A116" s="30"/>
      <c r="B116" s="29"/>
      <c r="C116" s="29"/>
      <c r="D116" s="29"/>
      <c r="E116" s="29"/>
      <c r="G116" s="29"/>
      <c r="H116" s="40"/>
    </row>
    <row r="117" spans="1:8" x14ac:dyDescent="0.25">
      <c r="A117" s="30"/>
      <c r="B117" s="29"/>
      <c r="C117" s="29"/>
      <c r="D117" s="29"/>
      <c r="E117" s="29"/>
      <c r="G117" s="29"/>
      <c r="H117" s="40"/>
    </row>
    <row r="118" spans="1:8" x14ac:dyDescent="0.25">
      <c r="A118" s="30"/>
      <c r="B118" s="29"/>
      <c r="C118" s="29"/>
      <c r="D118" s="29"/>
      <c r="E118" s="29"/>
      <c r="G118" s="29"/>
      <c r="H118" s="40"/>
    </row>
    <row r="119" spans="1:8" x14ac:dyDescent="0.25">
      <c r="A119" s="30"/>
      <c r="B119" s="29"/>
      <c r="C119" s="29"/>
      <c r="D119" s="29"/>
      <c r="E119" s="29"/>
      <c r="G119" s="29"/>
      <c r="H119" s="40"/>
    </row>
    <row r="120" spans="1:8" x14ac:dyDescent="0.25">
      <c r="A120" s="30"/>
      <c r="B120" s="29"/>
      <c r="C120" s="29"/>
      <c r="D120" s="29"/>
      <c r="E120" s="29"/>
      <c r="G120" s="29"/>
      <c r="H120" s="40"/>
    </row>
    <row r="121" spans="1:8" x14ac:dyDescent="0.25">
      <c r="A121" s="30"/>
      <c r="B121" s="29"/>
      <c r="C121" s="29"/>
      <c r="D121" s="29"/>
      <c r="E121" s="29"/>
      <c r="G121" s="29"/>
      <c r="H121" s="40"/>
    </row>
    <row r="122" spans="1:8" x14ac:dyDescent="0.25">
      <c r="A122" s="30"/>
      <c r="B122" s="29"/>
      <c r="C122" s="29"/>
      <c r="D122" s="29"/>
      <c r="E122" s="29"/>
      <c r="G122" s="29"/>
      <c r="H122" s="40"/>
    </row>
    <row r="123" spans="1:8" x14ac:dyDescent="0.25">
      <c r="A123" s="30"/>
      <c r="B123" s="29"/>
      <c r="C123" s="29"/>
      <c r="D123" s="29"/>
      <c r="E123" s="29"/>
      <c r="G123" s="29"/>
      <c r="H123" s="40"/>
    </row>
    <row r="124" spans="1:8" x14ac:dyDescent="0.25">
      <c r="A124" s="30"/>
      <c r="B124" s="29"/>
      <c r="C124" s="29"/>
      <c r="D124" s="29"/>
      <c r="E124" s="29"/>
      <c r="G124" s="29"/>
      <c r="H124" s="40"/>
    </row>
    <row r="125" spans="1:8" x14ac:dyDescent="0.25">
      <c r="A125" s="30"/>
      <c r="B125" s="29"/>
      <c r="C125" s="29"/>
      <c r="D125" s="29"/>
      <c r="E125" s="29"/>
      <c r="G125" s="29"/>
      <c r="H125" s="40"/>
    </row>
    <row r="126" spans="1:8" x14ac:dyDescent="0.25">
      <c r="A126" s="30"/>
      <c r="B126" s="29"/>
      <c r="C126" s="29"/>
      <c r="D126" s="29"/>
      <c r="E126" s="29"/>
      <c r="G126" s="29"/>
      <c r="H126" s="40"/>
    </row>
    <row r="127" spans="1:8" x14ac:dyDescent="0.25">
      <c r="A127" s="30"/>
      <c r="B127" s="29"/>
      <c r="C127" s="29"/>
      <c r="D127" s="29"/>
      <c r="E127" s="29"/>
      <c r="G127" s="29"/>
      <c r="H127" s="40"/>
    </row>
    <row r="128" spans="1:8" x14ac:dyDescent="0.25">
      <c r="A128" s="30"/>
      <c r="B128" s="29"/>
      <c r="C128" s="29"/>
      <c r="D128" s="29"/>
      <c r="E128" s="29"/>
      <c r="G128" s="29"/>
      <c r="H128" s="40"/>
    </row>
    <row r="129" spans="1:8" x14ac:dyDescent="0.25">
      <c r="A129" s="30"/>
      <c r="B129" s="29"/>
      <c r="C129" s="29"/>
      <c r="D129" s="29"/>
      <c r="E129" s="29"/>
      <c r="G129" s="29"/>
      <c r="H129" s="40"/>
    </row>
    <row r="130" spans="1:8" x14ac:dyDescent="0.25">
      <c r="A130" s="30"/>
      <c r="B130" s="29"/>
      <c r="C130" s="29"/>
      <c r="D130" s="29"/>
      <c r="E130" s="29"/>
      <c r="G130" s="29"/>
      <c r="H130" s="40"/>
    </row>
    <row r="131" spans="1:8" x14ac:dyDescent="0.25">
      <c r="A131" s="30"/>
      <c r="B131" s="29"/>
      <c r="C131" s="29"/>
      <c r="D131" s="29"/>
      <c r="E131" s="29"/>
      <c r="G131" s="29"/>
      <c r="H131" s="40"/>
    </row>
    <row r="132" spans="1:8" x14ac:dyDescent="0.25">
      <c r="A132" s="30"/>
      <c r="B132" s="29"/>
      <c r="C132" s="29"/>
      <c r="D132" s="29"/>
      <c r="E132" s="29"/>
      <c r="G132" s="29"/>
      <c r="H132" s="40"/>
    </row>
    <row r="133" spans="1:8" x14ac:dyDescent="0.25">
      <c r="A133" s="30"/>
      <c r="B133" s="29"/>
      <c r="C133" s="29"/>
      <c r="D133" s="29"/>
      <c r="E133" s="29"/>
      <c r="G133" s="29"/>
      <c r="H133" s="40"/>
    </row>
    <row r="134" spans="1:8" x14ac:dyDescent="0.25">
      <c r="A134" s="30"/>
      <c r="B134" s="29"/>
      <c r="C134" s="29"/>
      <c r="D134" s="29"/>
      <c r="E134" s="29"/>
      <c r="G134" s="29"/>
      <c r="H134" s="40"/>
    </row>
    <row r="135" spans="1:8" x14ac:dyDescent="0.25">
      <c r="A135" s="30"/>
      <c r="B135" s="29"/>
      <c r="C135" s="29"/>
      <c r="D135" s="29"/>
      <c r="E135" s="29"/>
      <c r="G135" s="29"/>
      <c r="H135" s="40"/>
    </row>
    <row r="136" spans="1:8" x14ac:dyDescent="0.25">
      <c r="A136" s="30"/>
      <c r="B136" s="29"/>
      <c r="C136" s="29"/>
      <c r="D136" s="29"/>
      <c r="E136" s="29"/>
      <c r="G136" s="29"/>
      <c r="H136" s="40"/>
    </row>
    <row r="137" spans="1:8" x14ac:dyDescent="0.25">
      <c r="A137" s="30"/>
      <c r="B137" s="29"/>
      <c r="C137" s="29"/>
      <c r="D137" s="29"/>
      <c r="E137" s="29"/>
      <c r="G137" s="29"/>
      <c r="H137" s="40"/>
    </row>
    <row r="138" spans="1:8" x14ac:dyDescent="0.25">
      <c r="A138" s="30"/>
      <c r="B138" s="29"/>
      <c r="C138" s="29"/>
      <c r="D138" s="29"/>
      <c r="E138" s="29"/>
      <c r="G138" s="29"/>
      <c r="H138" s="40"/>
    </row>
    <row r="139" spans="1:8" x14ac:dyDescent="0.25">
      <c r="A139" s="30"/>
      <c r="B139" s="29"/>
      <c r="C139" s="29"/>
      <c r="D139" s="29"/>
      <c r="E139" s="29"/>
      <c r="G139" s="29"/>
      <c r="H139" s="40"/>
    </row>
    <row r="140" spans="1:8" x14ac:dyDescent="0.25">
      <c r="A140" s="30"/>
      <c r="B140" s="29"/>
      <c r="C140" s="29"/>
      <c r="D140" s="29"/>
      <c r="E140" s="29"/>
      <c r="G140" s="29"/>
      <c r="H140" s="40"/>
    </row>
    <row r="141" spans="1:8" x14ac:dyDescent="0.25">
      <c r="A141" s="30"/>
      <c r="B141" s="29"/>
      <c r="C141" s="29"/>
      <c r="D141" s="29"/>
      <c r="E141" s="29"/>
      <c r="G141" s="29"/>
      <c r="H141" s="40"/>
    </row>
    <row r="142" spans="1:8" x14ac:dyDescent="0.25">
      <c r="A142" s="30"/>
      <c r="B142" s="29"/>
      <c r="C142" s="29"/>
      <c r="D142" s="29"/>
      <c r="E142" s="29"/>
      <c r="G142" s="29"/>
      <c r="H142" s="40"/>
    </row>
    <row r="143" spans="1:8" x14ac:dyDescent="0.25">
      <c r="A143" s="30"/>
      <c r="B143" s="29"/>
      <c r="C143" s="29"/>
      <c r="D143" s="29"/>
      <c r="E143" s="29"/>
      <c r="G143" s="29"/>
      <c r="H143" s="40"/>
    </row>
    <row r="144" spans="1:8" x14ac:dyDescent="0.25">
      <c r="A144" s="30"/>
      <c r="B144" s="29"/>
      <c r="C144" s="29"/>
      <c r="D144" s="29"/>
      <c r="E144" s="29"/>
      <c r="G144" s="29"/>
      <c r="H144" s="40"/>
    </row>
    <row r="145" spans="1:8" x14ac:dyDescent="0.25">
      <c r="A145" s="30"/>
      <c r="B145" s="29"/>
      <c r="C145" s="29"/>
      <c r="D145" s="29"/>
      <c r="E145" s="29"/>
      <c r="G145" s="29"/>
      <c r="H145" s="40"/>
    </row>
    <row r="146" spans="1:8" x14ac:dyDescent="0.25">
      <c r="A146" s="30"/>
      <c r="B146" s="29"/>
      <c r="C146" s="29"/>
      <c r="D146" s="29"/>
      <c r="E146" s="29"/>
      <c r="G146" s="29"/>
      <c r="H146" s="40"/>
    </row>
    <row r="147" spans="1:8" x14ac:dyDescent="0.25">
      <c r="A147" s="30"/>
      <c r="B147" s="29"/>
      <c r="C147" s="29"/>
      <c r="D147" s="29"/>
      <c r="E147" s="29"/>
      <c r="G147" s="29"/>
      <c r="H147" s="40"/>
    </row>
    <row r="148" spans="1:8" x14ac:dyDescent="0.25">
      <c r="A148" s="30"/>
      <c r="B148" s="29"/>
      <c r="C148" s="29"/>
      <c r="D148" s="29"/>
      <c r="E148" s="29"/>
      <c r="G148" s="29"/>
      <c r="H148" s="40"/>
    </row>
    <row r="149" spans="1:8" x14ac:dyDescent="0.25">
      <c r="A149" s="30"/>
      <c r="B149" s="29"/>
      <c r="C149" s="29"/>
      <c r="D149" s="29"/>
      <c r="E149" s="29"/>
      <c r="G149" s="29"/>
      <c r="H149" s="40"/>
    </row>
    <row r="150" spans="1:8" x14ac:dyDescent="0.25">
      <c r="A150" s="30"/>
      <c r="B150" s="29"/>
      <c r="C150" s="29"/>
      <c r="D150" s="29"/>
      <c r="E150" s="29"/>
      <c r="G150" s="29"/>
      <c r="H150" s="40"/>
    </row>
    <row r="151" spans="1:8" x14ac:dyDescent="0.25">
      <c r="A151" s="30"/>
      <c r="B151" s="29"/>
      <c r="C151" s="29"/>
      <c r="D151" s="29"/>
      <c r="E151" s="29"/>
      <c r="G151" s="29"/>
      <c r="H151" s="40"/>
    </row>
    <row r="152" spans="1:8" x14ac:dyDescent="0.25">
      <c r="A152" s="30"/>
      <c r="B152" s="29"/>
      <c r="C152" s="29"/>
      <c r="D152" s="29"/>
      <c r="E152" s="29"/>
      <c r="G152" s="29"/>
      <c r="H152" s="40"/>
    </row>
    <row r="153" spans="1:8" x14ac:dyDescent="0.25">
      <c r="A153" s="30"/>
      <c r="B153" s="29"/>
      <c r="C153" s="29"/>
      <c r="D153" s="29"/>
      <c r="E153" s="29"/>
      <c r="G153" s="29"/>
      <c r="H153" s="40"/>
    </row>
    <row r="154" spans="1:8" x14ac:dyDescent="0.25">
      <c r="A154" s="30"/>
      <c r="B154" s="29"/>
      <c r="C154" s="29"/>
      <c r="D154" s="29"/>
      <c r="E154" s="29"/>
      <c r="G154" s="29"/>
      <c r="H154" s="40"/>
    </row>
  </sheetData>
  <mergeCells count="24">
    <mergeCell ref="C1:P1"/>
    <mergeCell ref="A7:M7"/>
    <mergeCell ref="N7:Z7"/>
    <mergeCell ref="A3:M3"/>
    <mergeCell ref="A4:M4"/>
    <mergeCell ref="N3:Z3"/>
    <mergeCell ref="N4:Z4"/>
    <mergeCell ref="J2:N2"/>
    <mergeCell ref="A8:Z8"/>
    <mergeCell ref="B9:D9"/>
    <mergeCell ref="E9:E10"/>
    <mergeCell ref="F9:H9"/>
    <mergeCell ref="I9:I10"/>
    <mergeCell ref="J9:L9"/>
    <mergeCell ref="M9:M10"/>
    <mergeCell ref="O9:Q9"/>
    <mergeCell ref="R9:R10"/>
    <mergeCell ref="S9:U9"/>
    <mergeCell ref="V9:V10"/>
    <mergeCell ref="W9:Y9"/>
    <mergeCell ref="Z9:Z10"/>
    <mergeCell ref="B20:Z20"/>
    <mergeCell ref="A21:Z21"/>
    <mergeCell ref="B26:Z26"/>
  </mergeCells>
  <pageMargins left="0.23622047244094491" right="0.23622047244094491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>
    <tabColor rgb="FF00B050"/>
  </sheetPr>
  <dimension ref="A1:E55"/>
  <sheetViews>
    <sheetView zoomScale="90" zoomScaleNormal="90" workbookViewId="0">
      <selection sqref="A1:E1"/>
    </sheetView>
  </sheetViews>
  <sheetFormatPr defaultRowHeight="15.75" x14ac:dyDescent="0.25"/>
  <cols>
    <col min="1" max="1" width="66.5703125" style="73" customWidth="1"/>
    <col min="2" max="2" width="13.42578125" style="10" customWidth="1"/>
    <col min="3" max="3" width="8.42578125" style="10" bestFit="1" customWidth="1"/>
    <col min="4" max="4" width="7.42578125" style="10" customWidth="1"/>
    <col min="5" max="5" width="13.7109375" style="10" customWidth="1"/>
    <col min="6" max="16384" width="9.140625" style="10"/>
  </cols>
  <sheetData>
    <row r="1" spans="1:5" x14ac:dyDescent="0.25">
      <c r="A1" s="292" t="s">
        <v>307</v>
      </c>
      <c r="B1" s="292"/>
      <c r="C1" s="292"/>
      <c r="D1" s="292"/>
      <c r="E1" s="292"/>
    </row>
    <row r="2" spans="1:5" x14ac:dyDescent="0.25">
      <c r="A2" s="184"/>
      <c r="B2" s="184"/>
      <c r="C2" s="184"/>
      <c r="D2" s="184"/>
      <c r="E2" s="184"/>
    </row>
    <row r="3" spans="1:5" x14ac:dyDescent="0.25">
      <c r="A3" s="296" t="s">
        <v>236</v>
      </c>
      <c r="B3" s="296"/>
      <c r="C3" s="296"/>
      <c r="D3" s="296"/>
      <c r="E3" s="296"/>
    </row>
    <row r="4" spans="1:5" x14ac:dyDescent="0.25">
      <c r="A4" s="296" t="s">
        <v>193</v>
      </c>
      <c r="B4" s="296"/>
      <c r="C4" s="296"/>
      <c r="D4" s="296"/>
      <c r="E4" s="296"/>
    </row>
    <row r="5" spans="1:5" x14ac:dyDescent="0.25">
      <c r="A5" s="297" t="s">
        <v>6</v>
      </c>
      <c r="B5" s="297"/>
      <c r="C5" s="297"/>
      <c r="D5" s="297"/>
      <c r="E5" s="297"/>
    </row>
    <row r="6" spans="1:5" x14ac:dyDescent="0.25">
      <c r="A6" s="297" t="s">
        <v>275</v>
      </c>
      <c r="B6" s="297"/>
      <c r="C6" s="297"/>
      <c r="D6" s="297"/>
      <c r="E6" s="297"/>
    </row>
    <row r="7" spans="1:5" x14ac:dyDescent="0.25">
      <c r="A7" s="95"/>
      <c r="B7" s="19"/>
      <c r="C7" s="18"/>
      <c r="D7" s="18"/>
      <c r="E7" s="19" t="s">
        <v>219</v>
      </c>
    </row>
    <row r="8" spans="1:5" ht="17.25" customHeight="1" x14ac:dyDescent="0.25">
      <c r="A8" s="76" t="s">
        <v>9</v>
      </c>
      <c r="B8" s="289" t="s">
        <v>21</v>
      </c>
      <c r="C8" s="289"/>
      <c r="D8" s="289"/>
      <c r="E8" s="288" t="s">
        <v>11</v>
      </c>
    </row>
    <row r="9" spans="1:5" ht="19.5" customHeight="1" x14ac:dyDescent="0.25">
      <c r="A9" s="76" t="s">
        <v>25</v>
      </c>
      <c r="B9" s="42" t="s">
        <v>22</v>
      </c>
      <c r="C9" s="57" t="s">
        <v>23</v>
      </c>
      <c r="D9" s="69" t="s">
        <v>24</v>
      </c>
      <c r="E9" s="288"/>
    </row>
    <row r="10" spans="1:5" x14ac:dyDescent="0.25">
      <c r="A10" s="59" t="s">
        <v>36</v>
      </c>
      <c r="B10" s="65">
        <v>0</v>
      </c>
      <c r="C10" s="65">
        <v>0</v>
      </c>
      <c r="D10" s="65">
        <v>0</v>
      </c>
      <c r="E10" s="65">
        <v>0</v>
      </c>
    </row>
    <row r="11" spans="1:5" x14ac:dyDescent="0.25">
      <c r="A11" s="59" t="s">
        <v>37</v>
      </c>
      <c r="B11" s="65">
        <v>0</v>
      </c>
      <c r="C11" s="66">
        <v>0</v>
      </c>
      <c r="D11" s="66">
        <v>0</v>
      </c>
      <c r="E11" s="65">
        <v>0</v>
      </c>
    </row>
    <row r="12" spans="1:5" ht="31.5" x14ac:dyDescent="0.25">
      <c r="A12" s="59" t="s">
        <v>38</v>
      </c>
      <c r="B12" s="65">
        <v>0</v>
      </c>
      <c r="C12" s="66">
        <v>0</v>
      </c>
      <c r="D12" s="66">
        <v>0</v>
      </c>
      <c r="E12" s="65">
        <v>0</v>
      </c>
    </row>
    <row r="13" spans="1:5" x14ac:dyDescent="0.25">
      <c r="A13" s="59" t="s">
        <v>39</v>
      </c>
      <c r="B13" s="65">
        <v>1800000</v>
      </c>
      <c r="C13" s="65">
        <v>0</v>
      </c>
      <c r="D13" s="65">
        <v>0</v>
      </c>
      <c r="E13" s="65">
        <v>1800000</v>
      </c>
    </row>
    <row r="14" spans="1:5" x14ac:dyDescent="0.25">
      <c r="A14" s="59" t="s">
        <v>40</v>
      </c>
      <c r="B14" s="90">
        <v>0</v>
      </c>
      <c r="C14" s="65">
        <v>0</v>
      </c>
      <c r="D14" s="65">
        <v>0</v>
      </c>
      <c r="E14" s="90">
        <v>0</v>
      </c>
    </row>
    <row r="15" spans="1:5" x14ac:dyDescent="0.25">
      <c r="A15" s="59" t="s">
        <v>41</v>
      </c>
      <c r="B15" s="90">
        <v>0</v>
      </c>
      <c r="C15" s="65">
        <v>0</v>
      </c>
      <c r="D15" s="65">
        <v>0</v>
      </c>
      <c r="E15" s="90">
        <v>0</v>
      </c>
    </row>
    <row r="16" spans="1:5" x14ac:dyDescent="0.25">
      <c r="A16" s="96" t="s">
        <v>57</v>
      </c>
      <c r="B16" s="89">
        <v>1800000</v>
      </c>
      <c r="C16" s="89">
        <v>0</v>
      </c>
      <c r="D16" s="89">
        <v>0</v>
      </c>
      <c r="E16" s="89">
        <v>1800000</v>
      </c>
    </row>
    <row r="17" spans="1:5" ht="31.5" x14ac:dyDescent="0.25">
      <c r="A17" s="59" t="s">
        <v>76</v>
      </c>
      <c r="B17" s="116">
        <v>0</v>
      </c>
      <c r="C17" s="66">
        <v>0</v>
      </c>
      <c r="D17" s="66">
        <v>0</v>
      </c>
      <c r="E17" s="116">
        <v>0</v>
      </c>
    </row>
    <row r="18" spans="1:5" x14ac:dyDescent="0.25">
      <c r="A18" s="87" t="s">
        <v>75</v>
      </c>
      <c r="B18" s="97">
        <v>1800000</v>
      </c>
      <c r="C18" s="97">
        <v>0</v>
      </c>
      <c r="D18" s="97">
        <v>0</v>
      </c>
      <c r="E18" s="97">
        <v>1800000</v>
      </c>
    </row>
    <row r="19" spans="1:5" x14ac:dyDescent="0.25">
      <c r="A19" s="59" t="s">
        <v>43</v>
      </c>
      <c r="B19" s="116">
        <v>0</v>
      </c>
      <c r="C19" s="66">
        <v>0</v>
      </c>
      <c r="D19" s="66">
        <v>0</v>
      </c>
      <c r="E19" s="116">
        <v>0</v>
      </c>
    </row>
    <row r="20" spans="1:5" x14ac:dyDescent="0.25">
      <c r="A20" s="59" t="s">
        <v>44</v>
      </c>
      <c r="B20" s="116">
        <v>51539531</v>
      </c>
      <c r="C20" s="66">
        <v>0</v>
      </c>
      <c r="D20" s="66">
        <v>0</v>
      </c>
      <c r="E20" s="116">
        <v>51539531</v>
      </c>
    </row>
    <row r="21" spans="1:5" x14ac:dyDescent="0.25">
      <c r="A21" s="96" t="s">
        <v>58</v>
      </c>
      <c r="B21" s="97">
        <f>SUM(B20)</f>
        <v>51539531</v>
      </c>
      <c r="C21" s="97">
        <v>0</v>
      </c>
      <c r="D21" s="97">
        <v>0</v>
      </c>
      <c r="E21" s="97">
        <f>SUM(E20)</f>
        <v>51539531</v>
      </c>
    </row>
    <row r="22" spans="1:5" x14ac:dyDescent="0.25">
      <c r="A22" s="91" t="s">
        <v>78</v>
      </c>
      <c r="B22" s="116">
        <v>4000000</v>
      </c>
      <c r="C22" s="66">
        <v>0</v>
      </c>
      <c r="D22" s="66">
        <v>0</v>
      </c>
      <c r="E22" s="116">
        <v>4000000</v>
      </c>
    </row>
    <row r="23" spans="1:5" x14ac:dyDescent="0.25">
      <c r="A23" s="91" t="s">
        <v>77</v>
      </c>
      <c r="B23" s="116">
        <v>25000000</v>
      </c>
      <c r="C23" s="66">
        <v>0</v>
      </c>
      <c r="D23" s="66">
        <v>0</v>
      </c>
      <c r="E23" s="116">
        <v>25000000</v>
      </c>
    </row>
    <row r="24" spans="1:5" x14ac:dyDescent="0.25">
      <c r="A24" s="91" t="s">
        <v>79</v>
      </c>
      <c r="B24" s="116">
        <v>1900000</v>
      </c>
      <c r="C24" s="66">
        <v>0</v>
      </c>
      <c r="D24" s="66">
        <v>0</v>
      </c>
      <c r="E24" s="116">
        <v>1900000</v>
      </c>
    </row>
    <row r="25" spans="1:5" x14ac:dyDescent="0.25">
      <c r="A25" s="91" t="s">
        <v>80</v>
      </c>
      <c r="B25" s="116">
        <v>0</v>
      </c>
      <c r="C25" s="66">
        <v>0</v>
      </c>
      <c r="D25" s="66">
        <v>0</v>
      </c>
      <c r="E25" s="116">
        <v>0</v>
      </c>
    </row>
    <row r="26" spans="1:5" x14ac:dyDescent="0.25">
      <c r="A26" s="92" t="s">
        <v>81</v>
      </c>
      <c r="B26" s="97">
        <f>SUM(B22:B25)</f>
        <v>30900000</v>
      </c>
      <c r="C26" s="97">
        <v>0</v>
      </c>
      <c r="D26" s="97">
        <v>0</v>
      </c>
      <c r="E26" s="97">
        <f>SUM(E22:E25)</f>
        <v>30900000</v>
      </c>
    </row>
    <row r="27" spans="1:5" x14ac:dyDescent="0.25">
      <c r="A27" s="91" t="s">
        <v>82</v>
      </c>
      <c r="B27" s="116">
        <v>100000</v>
      </c>
      <c r="C27" s="66">
        <v>0</v>
      </c>
      <c r="D27" s="66">
        <v>0</v>
      </c>
      <c r="E27" s="116">
        <v>100000</v>
      </c>
    </row>
    <row r="28" spans="1:5" x14ac:dyDescent="0.25">
      <c r="A28" s="92" t="s">
        <v>83</v>
      </c>
      <c r="B28" s="89">
        <v>31000000</v>
      </c>
      <c r="C28" s="89">
        <v>0</v>
      </c>
      <c r="D28" s="89">
        <v>0</v>
      </c>
      <c r="E28" s="89">
        <v>31000000</v>
      </c>
    </row>
    <row r="29" spans="1:5" x14ac:dyDescent="0.25">
      <c r="A29" s="93" t="s">
        <v>46</v>
      </c>
      <c r="B29" s="116">
        <v>0</v>
      </c>
      <c r="C29" s="66">
        <v>0</v>
      </c>
      <c r="D29" s="66">
        <v>0</v>
      </c>
      <c r="E29" s="116">
        <v>0</v>
      </c>
    </row>
    <row r="30" spans="1:5" x14ac:dyDescent="0.25">
      <c r="A30" s="93" t="s">
        <v>47</v>
      </c>
      <c r="B30" s="116">
        <v>13605864</v>
      </c>
      <c r="C30" s="66">
        <v>0</v>
      </c>
      <c r="D30" s="66">
        <v>0</v>
      </c>
      <c r="E30" s="116">
        <v>13605864</v>
      </c>
    </row>
    <row r="31" spans="1:5" x14ac:dyDescent="0.25">
      <c r="A31" s="93" t="s">
        <v>48</v>
      </c>
      <c r="B31" s="116">
        <v>1041000</v>
      </c>
      <c r="C31" s="66">
        <v>0</v>
      </c>
      <c r="D31" s="66">
        <v>0</v>
      </c>
      <c r="E31" s="116">
        <v>1041000</v>
      </c>
    </row>
    <row r="32" spans="1:5" x14ac:dyDescent="0.25">
      <c r="A32" s="93" t="s">
        <v>49</v>
      </c>
      <c r="B32" s="116">
        <v>0</v>
      </c>
      <c r="C32" s="66">
        <v>0</v>
      </c>
      <c r="D32" s="66">
        <v>0</v>
      </c>
      <c r="E32" s="116">
        <v>0</v>
      </c>
    </row>
    <row r="33" spans="1:5" x14ac:dyDescent="0.25">
      <c r="A33" s="93" t="s">
        <v>50</v>
      </c>
      <c r="B33" s="116">
        <v>0</v>
      </c>
      <c r="C33" s="66">
        <v>0</v>
      </c>
      <c r="D33" s="66">
        <v>0</v>
      </c>
      <c r="E33" s="116">
        <v>0</v>
      </c>
    </row>
    <row r="34" spans="1:5" x14ac:dyDescent="0.25">
      <c r="A34" s="93" t="s">
        <v>51</v>
      </c>
      <c r="B34" s="116">
        <v>3838013</v>
      </c>
      <c r="C34" s="66">
        <v>0</v>
      </c>
      <c r="D34" s="66">
        <v>0</v>
      </c>
      <c r="E34" s="116">
        <v>3838013</v>
      </c>
    </row>
    <row r="35" spans="1:5" x14ac:dyDescent="0.25">
      <c r="A35" s="93" t="s">
        <v>52</v>
      </c>
      <c r="B35" s="116">
        <v>0</v>
      </c>
      <c r="C35" s="66">
        <v>0</v>
      </c>
      <c r="D35" s="66">
        <v>0</v>
      </c>
      <c r="E35" s="116">
        <v>0</v>
      </c>
    </row>
    <row r="36" spans="1:5" x14ac:dyDescent="0.25">
      <c r="A36" s="93" t="s">
        <v>53</v>
      </c>
      <c r="B36" s="116">
        <v>0</v>
      </c>
      <c r="C36" s="66">
        <v>0</v>
      </c>
      <c r="D36" s="66">
        <v>0</v>
      </c>
      <c r="E36" s="116">
        <v>0</v>
      </c>
    </row>
    <row r="37" spans="1:5" x14ac:dyDescent="0.25">
      <c r="A37" s="93" t="s">
        <v>54</v>
      </c>
      <c r="B37" s="116">
        <v>0</v>
      </c>
      <c r="C37" s="66">
        <v>0</v>
      </c>
      <c r="D37" s="66">
        <v>0</v>
      </c>
      <c r="E37" s="116">
        <v>0</v>
      </c>
    </row>
    <row r="38" spans="1:5" x14ac:dyDescent="0.25">
      <c r="A38" s="93" t="s">
        <v>55</v>
      </c>
      <c r="B38" s="116">
        <v>152768</v>
      </c>
      <c r="C38" s="66">
        <v>0</v>
      </c>
      <c r="D38" s="66">
        <v>0</v>
      </c>
      <c r="E38" s="116">
        <v>152768</v>
      </c>
    </row>
    <row r="39" spans="1:5" x14ac:dyDescent="0.25">
      <c r="A39" s="94" t="s">
        <v>59</v>
      </c>
      <c r="B39" s="89">
        <f>SUM(B29:B38)</f>
        <v>18637645</v>
      </c>
      <c r="C39" s="89">
        <v>0</v>
      </c>
      <c r="D39" s="89">
        <v>0</v>
      </c>
      <c r="E39" s="89">
        <f>SUM(E29:E38)</f>
        <v>18637645</v>
      </c>
    </row>
    <row r="40" spans="1:5" x14ac:dyDescent="0.25">
      <c r="A40" s="93" t="s">
        <v>60</v>
      </c>
      <c r="B40" s="116">
        <v>0</v>
      </c>
      <c r="C40" s="66">
        <v>0</v>
      </c>
      <c r="D40" s="66">
        <v>0</v>
      </c>
      <c r="E40" s="116">
        <v>0</v>
      </c>
    </row>
    <row r="41" spans="1:5" x14ac:dyDescent="0.25">
      <c r="A41" s="93" t="s">
        <v>61</v>
      </c>
      <c r="B41" s="116">
        <v>0</v>
      </c>
      <c r="C41" s="66">
        <v>0</v>
      </c>
      <c r="D41" s="66">
        <v>0</v>
      </c>
      <c r="E41" s="116">
        <v>0</v>
      </c>
    </row>
    <row r="42" spans="1:5" x14ac:dyDescent="0.25">
      <c r="A42" s="93" t="s">
        <v>62</v>
      </c>
      <c r="B42" s="116">
        <v>0</v>
      </c>
      <c r="C42" s="66">
        <v>0</v>
      </c>
      <c r="D42" s="66">
        <v>0</v>
      </c>
      <c r="E42" s="116">
        <v>0</v>
      </c>
    </row>
    <row r="43" spans="1:5" x14ac:dyDescent="0.25">
      <c r="A43" s="93" t="s">
        <v>63</v>
      </c>
      <c r="B43" s="116">
        <v>0</v>
      </c>
      <c r="C43" s="66">
        <v>0</v>
      </c>
      <c r="D43" s="66">
        <v>0</v>
      </c>
      <c r="E43" s="116">
        <v>0</v>
      </c>
    </row>
    <row r="44" spans="1:5" x14ac:dyDescent="0.25">
      <c r="A44" s="93" t="s">
        <v>64</v>
      </c>
      <c r="B44" s="116">
        <v>0</v>
      </c>
      <c r="C44" s="66">
        <v>0</v>
      </c>
      <c r="D44" s="66">
        <v>0</v>
      </c>
      <c r="E44" s="116">
        <v>0</v>
      </c>
    </row>
    <row r="45" spans="1:5" x14ac:dyDescent="0.25">
      <c r="A45" s="92" t="s">
        <v>72</v>
      </c>
      <c r="B45" s="89">
        <v>0</v>
      </c>
      <c r="C45" s="89">
        <v>0</v>
      </c>
      <c r="D45" s="89">
        <v>0</v>
      </c>
      <c r="E45" s="89">
        <v>0</v>
      </c>
    </row>
    <row r="46" spans="1:5" x14ac:dyDescent="0.25">
      <c r="A46" s="93" t="s">
        <v>65</v>
      </c>
      <c r="B46" s="116">
        <v>0</v>
      </c>
      <c r="C46" s="66">
        <v>0</v>
      </c>
      <c r="D46" s="66">
        <v>0</v>
      </c>
      <c r="E46" s="116">
        <v>0</v>
      </c>
    </row>
    <row r="47" spans="1:5" x14ac:dyDescent="0.25">
      <c r="A47" s="92" t="s">
        <v>73</v>
      </c>
      <c r="B47" s="89">
        <v>0</v>
      </c>
      <c r="C47" s="89">
        <v>0</v>
      </c>
      <c r="D47" s="89">
        <v>0</v>
      </c>
      <c r="E47" s="89">
        <v>0</v>
      </c>
    </row>
    <row r="48" spans="1:5" ht="31.5" x14ac:dyDescent="0.25">
      <c r="A48" s="93" t="s">
        <v>66</v>
      </c>
      <c r="B48" s="116">
        <v>0</v>
      </c>
      <c r="C48" s="66">
        <v>0</v>
      </c>
      <c r="D48" s="66">
        <v>0</v>
      </c>
      <c r="E48" s="116">
        <v>0</v>
      </c>
    </row>
    <row r="49" spans="1:5" ht="31.5" x14ac:dyDescent="0.25">
      <c r="A49" s="91" t="s">
        <v>67</v>
      </c>
      <c r="B49" s="116">
        <v>0</v>
      </c>
      <c r="C49" s="66">
        <v>0</v>
      </c>
      <c r="D49" s="66">
        <v>0</v>
      </c>
      <c r="E49" s="116">
        <v>0</v>
      </c>
    </row>
    <row r="50" spans="1:5" x14ac:dyDescent="0.25">
      <c r="A50" s="93" t="s">
        <v>68</v>
      </c>
      <c r="B50" s="116">
        <v>0</v>
      </c>
      <c r="C50" s="66">
        <v>0</v>
      </c>
      <c r="D50" s="66">
        <v>0</v>
      </c>
      <c r="E50" s="116">
        <v>0</v>
      </c>
    </row>
    <row r="51" spans="1:5" x14ac:dyDescent="0.25">
      <c r="A51" s="92" t="s">
        <v>74</v>
      </c>
      <c r="B51" s="89">
        <v>0</v>
      </c>
      <c r="C51" s="89">
        <v>0</v>
      </c>
      <c r="D51" s="89">
        <v>0</v>
      </c>
      <c r="E51" s="89">
        <v>0</v>
      </c>
    </row>
    <row r="52" spans="1:5" x14ac:dyDescent="0.25">
      <c r="A52" s="94" t="s">
        <v>84</v>
      </c>
      <c r="B52" s="89">
        <f>SUM(B16,B21,B28,B39,)</f>
        <v>102977176</v>
      </c>
      <c r="C52" s="89">
        <v>0</v>
      </c>
      <c r="D52" s="89">
        <v>0</v>
      </c>
      <c r="E52" s="89">
        <f>SUM(E16,E21,E28,E39,)</f>
        <v>102977176</v>
      </c>
    </row>
    <row r="53" spans="1:5" x14ac:dyDescent="0.25">
      <c r="A53" s="43" t="s">
        <v>86</v>
      </c>
      <c r="B53" s="7">
        <v>130000000</v>
      </c>
      <c r="C53" s="7">
        <v>0</v>
      </c>
      <c r="D53" s="7">
        <v>0</v>
      </c>
      <c r="E53" s="7">
        <v>130000000</v>
      </c>
    </row>
    <row r="54" spans="1:5" x14ac:dyDescent="0.25">
      <c r="A54" s="43" t="s">
        <v>85</v>
      </c>
      <c r="B54" s="23">
        <f>SUM(B52:B53)</f>
        <v>232977176</v>
      </c>
      <c r="C54" s="23">
        <v>0</v>
      </c>
      <c r="D54" s="23">
        <v>0</v>
      </c>
      <c r="E54" s="23">
        <f>SUM(E52:E53)</f>
        <v>232977176</v>
      </c>
    </row>
    <row r="55" spans="1:5" x14ac:dyDescent="0.25">
      <c r="B55" s="17"/>
    </row>
  </sheetData>
  <mergeCells count="7">
    <mergeCell ref="A1:E1"/>
    <mergeCell ref="B8:D8"/>
    <mergeCell ref="E8:E9"/>
    <mergeCell ref="A4:E4"/>
    <mergeCell ref="A5:E5"/>
    <mergeCell ref="A6:E6"/>
    <mergeCell ref="A3:E3"/>
  </mergeCells>
  <phoneticPr fontId="2" type="noConversion"/>
  <printOptions horizontalCentered="1"/>
  <pageMargins left="0.25" right="0.25" top="0.75" bottom="0.75" header="0.3" footer="0.3"/>
  <pageSetup paperSize="9" scale="8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6">
    <tabColor rgb="FF00B050"/>
  </sheetPr>
  <dimension ref="A1:E18"/>
  <sheetViews>
    <sheetView workbookViewId="0">
      <selection sqref="A1:E1"/>
    </sheetView>
  </sheetViews>
  <sheetFormatPr defaultRowHeight="15.75" x14ac:dyDescent="0.25"/>
  <cols>
    <col min="1" max="1" width="69" style="10" customWidth="1"/>
    <col min="2" max="2" width="12.140625" style="10" customWidth="1"/>
    <col min="3" max="3" width="8.42578125" style="10" bestFit="1" customWidth="1"/>
    <col min="4" max="4" width="7.140625" style="10" bestFit="1" customWidth="1"/>
    <col min="5" max="5" width="13.28515625" style="10" customWidth="1"/>
    <col min="6" max="16384" width="9.140625" style="10"/>
  </cols>
  <sheetData>
    <row r="1" spans="1:5" x14ac:dyDescent="0.25">
      <c r="A1" s="292" t="s">
        <v>308</v>
      </c>
      <c r="B1" s="292"/>
      <c r="C1" s="292"/>
      <c r="D1" s="292"/>
      <c r="E1" s="292"/>
    </row>
    <row r="2" spans="1:5" x14ac:dyDescent="0.25">
      <c r="A2" s="296" t="s">
        <v>214</v>
      </c>
      <c r="B2" s="296"/>
      <c r="C2" s="296"/>
      <c r="D2" s="296"/>
      <c r="E2" s="296"/>
    </row>
    <row r="3" spans="1:5" x14ac:dyDescent="0.25">
      <c r="A3" s="296" t="s">
        <v>236</v>
      </c>
      <c r="B3" s="296"/>
      <c r="C3" s="296"/>
      <c r="D3" s="296"/>
      <c r="E3" s="296"/>
    </row>
    <row r="4" spans="1:5" x14ac:dyDescent="0.25">
      <c r="A4" s="296" t="s">
        <v>193</v>
      </c>
      <c r="B4" s="296"/>
      <c r="C4" s="296"/>
      <c r="D4" s="296"/>
      <c r="E4" s="296"/>
    </row>
    <row r="5" spans="1:5" x14ac:dyDescent="0.25">
      <c r="A5" s="297"/>
      <c r="B5" s="297"/>
      <c r="C5" s="297"/>
      <c r="D5" s="297"/>
      <c r="E5" s="297"/>
    </row>
    <row r="6" spans="1:5" x14ac:dyDescent="0.25">
      <c r="A6" s="297" t="s">
        <v>296</v>
      </c>
      <c r="B6" s="297"/>
      <c r="C6" s="297"/>
      <c r="D6" s="297"/>
      <c r="E6" s="297"/>
    </row>
    <row r="7" spans="1:5" x14ac:dyDescent="0.25">
      <c r="A7" s="12"/>
      <c r="B7" s="12"/>
    </row>
    <row r="8" spans="1:5" x14ac:dyDescent="0.25">
      <c r="A8" s="18"/>
      <c r="B8" s="19"/>
      <c r="C8" s="18"/>
      <c r="D8" s="18"/>
      <c r="E8" s="19" t="s">
        <v>220</v>
      </c>
    </row>
    <row r="9" spans="1:5" s="16" customFormat="1" x14ac:dyDescent="0.25">
      <c r="A9" s="70" t="s">
        <v>9</v>
      </c>
      <c r="B9" s="289" t="s">
        <v>21</v>
      </c>
      <c r="C9" s="289"/>
      <c r="D9" s="289"/>
      <c r="E9" s="288" t="s">
        <v>11</v>
      </c>
    </row>
    <row r="10" spans="1:5" x14ac:dyDescent="0.25">
      <c r="A10" s="70" t="s">
        <v>25</v>
      </c>
      <c r="B10" s="42" t="s">
        <v>22</v>
      </c>
      <c r="C10" s="57" t="s">
        <v>23</v>
      </c>
      <c r="D10" s="69" t="s">
        <v>24</v>
      </c>
      <c r="E10" s="288"/>
    </row>
    <row r="11" spans="1:5" x14ac:dyDescent="0.25">
      <c r="A11" s="254" t="s">
        <v>276</v>
      </c>
      <c r="B11" s="90">
        <v>5391000</v>
      </c>
      <c r="C11" s="255">
        <v>0</v>
      </c>
      <c r="D11" s="256">
        <v>0</v>
      </c>
      <c r="E11" s="90">
        <v>5391000</v>
      </c>
    </row>
    <row r="12" spans="1:5" ht="19.5" customHeight="1" x14ac:dyDescent="0.25">
      <c r="A12" s="60" t="s">
        <v>277</v>
      </c>
      <c r="B12" s="28">
        <v>46148531</v>
      </c>
      <c r="C12" s="28">
        <v>0</v>
      </c>
      <c r="D12" s="28">
        <v>0</v>
      </c>
      <c r="E12" s="28">
        <v>46148531</v>
      </c>
    </row>
    <row r="13" spans="1:5" x14ac:dyDescent="0.25">
      <c r="A13" s="96" t="s">
        <v>110</v>
      </c>
      <c r="B13" s="52">
        <f>SUM(B11:B12)</f>
        <v>51539531</v>
      </c>
      <c r="C13" s="52">
        <f>SUM(C12:C12)</f>
        <v>0</v>
      </c>
      <c r="D13" s="52">
        <f>SUM(D12:D12)</f>
        <v>0</v>
      </c>
      <c r="E13" s="52">
        <f>SUM(E11:E12)</f>
        <v>51539531</v>
      </c>
    </row>
    <row r="14" spans="1:5" x14ac:dyDescent="0.25">
      <c r="A14" s="96" t="s">
        <v>111</v>
      </c>
      <c r="B14" s="52">
        <v>0</v>
      </c>
      <c r="C14" s="52">
        <v>0</v>
      </c>
      <c r="D14" s="52">
        <v>0</v>
      </c>
      <c r="E14" s="52">
        <v>0</v>
      </c>
    </row>
    <row r="15" spans="1:5" x14ac:dyDescent="0.25">
      <c r="A15" s="92" t="s">
        <v>112</v>
      </c>
      <c r="B15" s="52">
        <v>0</v>
      </c>
      <c r="C15" s="52">
        <v>0</v>
      </c>
      <c r="D15" s="52">
        <v>0</v>
      </c>
      <c r="E15" s="52">
        <v>0</v>
      </c>
    </row>
    <row r="16" spans="1:5" x14ac:dyDescent="0.25">
      <c r="A16" s="43" t="s">
        <v>86</v>
      </c>
      <c r="B16" s="52">
        <v>0</v>
      </c>
      <c r="C16" s="52">
        <f>'2'!C53</f>
        <v>0</v>
      </c>
      <c r="D16" s="52">
        <f>'2'!D53</f>
        <v>0</v>
      </c>
      <c r="E16" s="52">
        <v>0</v>
      </c>
    </row>
    <row r="17" spans="1:5" x14ac:dyDescent="0.25">
      <c r="A17" s="61" t="s">
        <v>16</v>
      </c>
      <c r="B17" s="52">
        <f>B13+B14+B15+B16</f>
        <v>51539531</v>
      </c>
      <c r="C17" s="52">
        <f>C13+C14+C15+C16</f>
        <v>0</v>
      </c>
      <c r="D17" s="52">
        <f>D13+D14+D15+D16</f>
        <v>0</v>
      </c>
      <c r="E17" s="52">
        <f>E13+E14+E15+E16</f>
        <v>51539531</v>
      </c>
    </row>
    <row r="18" spans="1:5" x14ac:dyDescent="0.25">
      <c r="B18" s="54"/>
    </row>
  </sheetData>
  <mergeCells count="8">
    <mergeCell ref="A1:E1"/>
    <mergeCell ref="B9:D9"/>
    <mergeCell ref="E9:E10"/>
    <mergeCell ref="A6:E6"/>
    <mergeCell ref="A4:E4"/>
    <mergeCell ref="A5:E5"/>
    <mergeCell ref="A2:E2"/>
    <mergeCell ref="A3:E3"/>
  </mergeCells>
  <phoneticPr fontId="2" type="noConversion"/>
  <printOptions horizontalCentered="1"/>
  <pageMargins left="0.25" right="0.25" top="0.75" bottom="0.75" header="0.3" footer="0.3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tabColor rgb="FF00B050"/>
  </sheetPr>
  <dimension ref="A1:E52"/>
  <sheetViews>
    <sheetView workbookViewId="0">
      <selection sqref="A1:E1"/>
    </sheetView>
  </sheetViews>
  <sheetFormatPr defaultRowHeight="15.75" x14ac:dyDescent="0.25"/>
  <cols>
    <col min="1" max="1" width="71.85546875" style="10" customWidth="1"/>
    <col min="2" max="2" width="12.7109375" style="10" customWidth="1"/>
    <col min="3" max="3" width="8.85546875" style="10" customWidth="1"/>
    <col min="4" max="4" width="8.5703125" style="10" customWidth="1"/>
    <col min="5" max="5" width="13.42578125" style="10" customWidth="1"/>
    <col min="6" max="16384" width="9.140625" style="10"/>
  </cols>
  <sheetData>
    <row r="1" spans="1:5" x14ac:dyDescent="0.25">
      <c r="A1" s="292" t="s">
        <v>309</v>
      </c>
      <c r="B1" s="292"/>
      <c r="C1" s="292"/>
      <c r="D1" s="292"/>
      <c r="E1" s="292"/>
    </row>
    <row r="2" spans="1:5" x14ac:dyDescent="0.25">
      <c r="A2" s="184"/>
      <c r="B2" s="184"/>
      <c r="C2" s="184"/>
      <c r="D2" s="184"/>
      <c r="E2" s="184"/>
    </row>
    <row r="3" spans="1:5" x14ac:dyDescent="0.25">
      <c r="A3" s="231"/>
      <c r="B3" s="231"/>
      <c r="C3" s="231"/>
      <c r="D3" s="231"/>
      <c r="E3" s="231"/>
    </row>
    <row r="4" spans="1:5" x14ac:dyDescent="0.25">
      <c r="A4" s="296" t="s">
        <v>193</v>
      </c>
      <c r="B4" s="296"/>
      <c r="C4" s="296"/>
      <c r="D4" s="296"/>
      <c r="E4" s="296"/>
    </row>
    <row r="5" spans="1:5" x14ac:dyDescent="0.25">
      <c r="A5" s="298" t="s">
        <v>297</v>
      </c>
      <c r="B5" s="298"/>
      <c r="C5" s="298"/>
      <c r="D5" s="298"/>
      <c r="E5" s="298"/>
    </row>
    <row r="6" spans="1:5" x14ac:dyDescent="0.25">
      <c r="A6" s="51"/>
      <c r="B6" s="51"/>
    </row>
    <row r="7" spans="1:5" x14ac:dyDescent="0.25">
      <c r="A7" s="18"/>
      <c r="B7" s="19"/>
      <c r="C7" s="18"/>
      <c r="D7" s="18"/>
      <c r="E7" s="19" t="s">
        <v>219</v>
      </c>
    </row>
    <row r="8" spans="1:5" x14ac:dyDescent="0.25">
      <c r="A8" s="70" t="s">
        <v>9</v>
      </c>
      <c r="B8" s="289" t="s">
        <v>21</v>
      </c>
      <c r="C8" s="289"/>
      <c r="D8" s="289"/>
      <c r="E8" s="288" t="s">
        <v>11</v>
      </c>
    </row>
    <row r="9" spans="1:5" x14ac:dyDescent="0.25">
      <c r="A9" s="70" t="s">
        <v>25</v>
      </c>
      <c r="B9" s="42" t="s">
        <v>22</v>
      </c>
      <c r="C9" s="57" t="s">
        <v>23</v>
      </c>
      <c r="D9" s="69" t="s">
        <v>24</v>
      </c>
      <c r="E9" s="288"/>
    </row>
    <row r="10" spans="1:5" ht="23.25" customHeight="1" x14ac:dyDescent="0.25">
      <c r="A10" s="98" t="s">
        <v>87</v>
      </c>
      <c r="B10" s="28">
        <v>1800000</v>
      </c>
      <c r="C10" s="14">
        <v>0</v>
      </c>
      <c r="D10" s="14">
        <v>0</v>
      </c>
      <c r="E10" s="28">
        <v>1800000</v>
      </c>
    </row>
    <row r="11" spans="1:5" ht="21.75" customHeight="1" x14ac:dyDescent="0.25">
      <c r="A11" s="88" t="s">
        <v>57</v>
      </c>
      <c r="B11" s="52">
        <v>1800000</v>
      </c>
      <c r="C11" s="52">
        <v>0</v>
      </c>
      <c r="D11" s="52">
        <v>0</v>
      </c>
      <c r="E11" s="52">
        <v>1800000</v>
      </c>
    </row>
    <row r="12" spans="1:5" ht="24" customHeight="1" x14ac:dyDescent="0.25">
      <c r="A12" s="88" t="s">
        <v>143</v>
      </c>
      <c r="B12" s="52">
        <v>1800000</v>
      </c>
      <c r="C12" s="52">
        <v>0</v>
      </c>
      <c r="D12" s="52">
        <v>0</v>
      </c>
      <c r="E12" s="52">
        <v>1800000</v>
      </c>
    </row>
    <row r="13" spans="1:5" ht="25.5" customHeight="1" x14ac:dyDescent="0.25">
      <c r="A13" s="259" t="s">
        <v>222</v>
      </c>
      <c r="B13" s="28">
        <v>51539531</v>
      </c>
      <c r="C13" s="52"/>
      <c r="D13" s="52"/>
      <c r="E13" s="28">
        <v>51539531</v>
      </c>
    </row>
    <row r="14" spans="1:5" ht="24" customHeight="1" x14ac:dyDescent="0.25">
      <c r="A14" s="88" t="s">
        <v>58</v>
      </c>
      <c r="B14" s="52">
        <v>51539531</v>
      </c>
      <c r="C14" s="52">
        <v>0</v>
      </c>
      <c r="D14" s="52">
        <v>0</v>
      </c>
      <c r="E14" s="52">
        <v>51539531</v>
      </c>
    </row>
    <row r="15" spans="1:5" x14ac:dyDescent="0.25">
      <c r="A15" s="59" t="s">
        <v>221</v>
      </c>
      <c r="B15" s="28">
        <v>30900000</v>
      </c>
      <c r="C15" s="14">
        <v>0</v>
      </c>
      <c r="D15" s="14">
        <v>0</v>
      </c>
      <c r="E15" s="28">
        <v>30900000</v>
      </c>
    </row>
    <row r="16" spans="1:5" ht="27.75" customHeight="1" x14ac:dyDescent="0.25">
      <c r="A16" s="152" t="s">
        <v>138</v>
      </c>
      <c r="B16" s="52">
        <v>30900000</v>
      </c>
      <c r="C16" s="52">
        <v>0</v>
      </c>
      <c r="D16" s="52">
        <v>0</v>
      </c>
      <c r="E16" s="52">
        <v>30900000</v>
      </c>
    </row>
    <row r="17" spans="1:5" x14ac:dyDescent="0.25">
      <c r="A17" s="59" t="s">
        <v>221</v>
      </c>
      <c r="B17" s="28">
        <v>100000</v>
      </c>
      <c r="C17" s="8">
        <v>0</v>
      </c>
      <c r="D17" s="8">
        <v>0</v>
      </c>
      <c r="E17" s="28">
        <v>100000</v>
      </c>
    </row>
    <row r="18" spans="1:5" ht="29.25" customHeight="1" x14ac:dyDescent="0.25">
      <c r="A18" s="152" t="s">
        <v>139</v>
      </c>
      <c r="B18" s="52">
        <v>31000000</v>
      </c>
      <c r="C18" s="52">
        <v>0</v>
      </c>
      <c r="D18" s="52">
        <v>0</v>
      </c>
      <c r="E18" s="52">
        <v>31000000</v>
      </c>
    </row>
    <row r="19" spans="1:5" x14ac:dyDescent="0.25">
      <c r="A19" s="259" t="s">
        <v>222</v>
      </c>
      <c r="B19" s="28">
        <v>13335000</v>
      </c>
      <c r="C19" s="28">
        <v>0</v>
      </c>
      <c r="D19" s="28">
        <v>0</v>
      </c>
      <c r="E19" s="28">
        <v>13335000</v>
      </c>
    </row>
    <row r="20" spans="1:5" x14ac:dyDescent="0.25">
      <c r="A20" s="98" t="s">
        <v>224</v>
      </c>
      <c r="B20" s="28">
        <v>4654577</v>
      </c>
      <c r="C20" s="28">
        <v>0</v>
      </c>
      <c r="D20" s="28">
        <v>0</v>
      </c>
      <c r="E20" s="28">
        <v>4654577</v>
      </c>
    </row>
    <row r="21" spans="1:5" x14ac:dyDescent="0.25">
      <c r="A21" s="98" t="s">
        <v>223</v>
      </c>
      <c r="B21" s="28">
        <v>304800</v>
      </c>
      <c r="C21" s="28">
        <v>0</v>
      </c>
      <c r="D21" s="28">
        <v>0</v>
      </c>
      <c r="E21" s="28">
        <v>304800</v>
      </c>
    </row>
    <row r="22" spans="1:5" x14ac:dyDescent="0.25">
      <c r="A22" s="98" t="s">
        <v>2</v>
      </c>
      <c r="B22" s="28">
        <v>190500</v>
      </c>
      <c r="C22" s="28">
        <v>0</v>
      </c>
      <c r="D22" s="28">
        <v>0</v>
      </c>
      <c r="E22" s="28">
        <v>190500</v>
      </c>
    </row>
    <row r="23" spans="1:5" x14ac:dyDescent="0.25">
      <c r="A23" s="98" t="s">
        <v>148</v>
      </c>
      <c r="B23" s="28">
        <v>152768</v>
      </c>
      <c r="C23" s="28">
        <v>0</v>
      </c>
      <c r="D23" s="28">
        <v>0</v>
      </c>
      <c r="E23" s="28">
        <v>152768</v>
      </c>
    </row>
    <row r="24" spans="1:5" ht="27" customHeight="1" x14ac:dyDescent="0.25">
      <c r="A24" s="235" t="s">
        <v>59</v>
      </c>
      <c r="B24" s="52">
        <f>SUM(B19:B23)</f>
        <v>18637645</v>
      </c>
      <c r="C24" s="52">
        <v>0</v>
      </c>
      <c r="D24" s="52">
        <v>0</v>
      </c>
      <c r="E24" s="52">
        <f>SUM(E19:E23)</f>
        <v>18637645</v>
      </c>
    </row>
    <row r="25" spans="1:5" ht="27.75" customHeight="1" x14ac:dyDescent="0.25">
      <c r="A25" s="152" t="s">
        <v>72</v>
      </c>
      <c r="B25" s="52">
        <v>0</v>
      </c>
      <c r="C25" s="52">
        <v>0</v>
      </c>
      <c r="D25" s="52">
        <v>0</v>
      </c>
      <c r="E25" s="52">
        <v>0</v>
      </c>
    </row>
    <row r="26" spans="1:5" ht="31.5" customHeight="1" x14ac:dyDescent="0.25">
      <c r="A26" s="152" t="s">
        <v>73</v>
      </c>
      <c r="B26" s="52">
        <v>0</v>
      </c>
      <c r="C26" s="52">
        <v>0</v>
      </c>
      <c r="D26" s="52">
        <v>0</v>
      </c>
      <c r="E26" s="52">
        <v>0</v>
      </c>
    </row>
    <row r="27" spans="1:5" ht="33.75" customHeight="1" x14ac:dyDescent="0.25">
      <c r="A27" s="152" t="s">
        <v>74</v>
      </c>
      <c r="B27" s="52">
        <v>0</v>
      </c>
      <c r="C27" s="52">
        <v>0</v>
      </c>
      <c r="D27" s="52">
        <v>0</v>
      </c>
      <c r="E27" s="52">
        <v>0</v>
      </c>
    </row>
    <row r="28" spans="1:5" ht="30" customHeight="1" x14ac:dyDescent="0.25">
      <c r="A28" s="235" t="s">
        <v>142</v>
      </c>
      <c r="B28" s="52">
        <f>SUM(B12,B14,B18,B24,)</f>
        <v>102977176</v>
      </c>
      <c r="C28" s="52">
        <v>0</v>
      </c>
      <c r="D28" s="52">
        <v>0</v>
      </c>
      <c r="E28" s="52">
        <f>SUM(E12,E14,E18,E24,)</f>
        <v>102977176</v>
      </c>
    </row>
    <row r="29" spans="1:5" x14ac:dyDescent="0.25">
      <c r="A29" s="260" t="s">
        <v>226</v>
      </c>
      <c r="B29" s="28">
        <v>80000000</v>
      </c>
      <c r="C29" s="28"/>
      <c r="D29" s="28"/>
      <c r="E29" s="28">
        <v>80000000</v>
      </c>
    </row>
    <row r="30" spans="1:5" x14ac:dyDescent="0.25">
      <c r="A30" s="260" t="s">
        <v>225</v>
      </c>
      <c r="B30" s="28">
        <v>50000000</v>
      </c>
      <c r="C30" s="28"/>
      <c r="D30" s="28"/>
      <c r="E30" s="28">
        <v>50000000</v>
      </c>
    </row>
    <row r="31" spans="1:5" ht="27.75" customHeight="1" x14ac:dyDescent="0.25">
      <c r="A31" s="43" t="s">
        <v>140</v>
      </c>
      <c r="B31" s="52">
        <f>SUM(B29:B30)</f>
        <v>130000000</v>
      </c>
      <c r="C31" s="52">
        <v>0</v>
      </c>
      <c r="D31" s="52">
        <v>0</v>
      </c>
      <c r="E31" s="52">
        <f>SUM(E29:E30)</f>
        <v>130000000</v>
      </c>
    </row>
    <row r="32" spans="1:5" hidden="1" x14ac:dyDescent="0.25">
      <c r="A32" s="59" t="s">
        <v>225</v>
      </c>
      <c r="B32" s="52">
        <v>0</v>
      </c>
      <c r="C32" s="52">
        <v>0</v>
      </c>
      <c r="D32" s="52">
        <v>0</v>
      </c>
      <c r="E32" s="52">
        <v>0</v>
      </c>
    </row>
    <row r="33" spans="1:5" hidden="1" x14ac:dyDescent="0.25">
      <c r="A33" s="59" t="s">
        <v>226</v>
      </c>
      <c r="B33" s="52" t="s">
        <v>256</v>
      </c>
      <c r="C33" s="52">
        <v>0</v>
      </c>
      <c r="D33" s="52">
        <v>0</v>
      </c>
      <c r="E33" s="52" t="s">
        <v>256</v>
      </c>
    </row>
    <row r="34" spans="1:5" x14ac:dyDescent="0.25">
      <c r="A34" s="43" t="s">
        <v>141</v>
      </c>
      <c r="B34" s="52">
        <f>SUM(B28,B31)</f>
        <v>232977176</v>
      </c>
      <c r="C34" s="52">
        <v>0</v>
      </c>
      <c r="D34" s="52">
        <v>0</v>
      </c>
      <c r="E34" s="52">
        <f>SUM(E28,E31)</f>
        <v>232977176</v>
      </c>
    </row>
    <row r="35" spans="1:5" x14ac:dyDescent="0.25">
      <c r="B35" s="54"/>
    </row>
    <row r="36" spans="1:5" x14ac:dyDescent="0.25">
      <c r="B36" s="54"/>
    </row>
    <row r="37" spans="1:5" x14ac:dyDescent="0.25">
      <c r="B37" s="54"/>
    </row>
    <row r="38" spans="1:5" x14ac:dyDescent="0.25">
      <c r="B38" s="54"/>
    </row>
    <row r="39" spans="1:5" x14ac:dyDescent="0.25">
      <c r="B39" s="54"/>
    </row>
    <row r="40" spans="1:5" x14ac:dyDescent="0.25">
      <c r="B40" s="54"/>
    </row>
    <row r="41" spans="1:5" x14ac:dyDescent="0.25">
      <c r="B41" s="54"/>
    </row>
    <row r="42" spans="1:5" x14ac:dyDescent="0.25">
      <c r="B42" s="54"/>
    </row>
    <row r="43" spans="1:5" x14ac:dyDescent="0.25">
      <c r="B43" s="54"/>
    </row>
    <row r="44" spans="1:5" x14ac:dyDescent="0.25">
      <c r="B44" s="54"/>
    </row>
    <row r="45" spans="1:5" x14ac:dyDescent="0.25">
      <c r="B45" s="54"/>
    </row>
    <row r="46" spans="1:5" x14ac:dyDescent="0.25">
      <c r="B46" s="54"/>
    </row>
    <row r="47" spans="1:5" x14ac:dyDescent="0.25">
      <c r="B47" s="54"/>
    </row>
    <row r="48" spans="1:5" x14ac:dyDescent="0.25">
      <c r="B48" s="54"/>
    </row>
    <row r="49" spans="2:2" x14ac:dyDescent="0.25">
      <c r="B49" s="54"/>
    </row>
    <row r="50" spans="2:2" x14ac:dyDescent="0.25">
      <c r="B50" s="54"/>
    </row>
    <row r="51" spans="2:2" x14ac:dyDescent="0.25">
      <c r="B51" s="54"/>
    </row>
    <row r="52" spans="2:2" x14ac:dyDescent="0.25">
      <c r="B52" s="54"/>
    </row>
  </sheetData>
  <mergeCells count="5">
    <mergeCell ref="A1:E1"/>
    <mergeCell ref="B8:D8"/>
    <mergeCell ref="E8:E9"/>
    <mergeCell ref="A4:E4"/>
    <mergeCell ref="A5:E5"/>
  </mergeCells>
  <phoneticPr fontId="2" type="noConversion"/>
  <printOptions horizontalCentered="1"/>
  <pageMargins left="0.25" right="0.25" top="0.75" bottom="0.75" header="0.3" footer="0.3"/>
  <pageSetup paperSize="9"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9">
    <tabColor rgb="FF00B050"/>
  </sheetPr>
  <dimension ref="A1:G54"/>
  <sheetViews>
    <sheetView workbookViewId="0">
      <selection sqref="A1:E1"/>
    </sheetView>
  </sheetViews>
  <sheetFormatPr defaultRowHeight="15.75" x14ac:dyDescent="0.25"/>
  <cols>
    <col min="1" max="1" width="67.28515625" style="10" customWidth="1"/>
    <col min="2" max="2" width="14.140625" style="10" customWidth="1"/>
    <col min="3" max="3" width="8.7109375" style="10" customWidth="1"/>
    <col min="4" max="4" width="7.7109375" style="54" customWidth="1"/>
    <col min="5" max="5" width="14.5703125" style="10" customWidth="1"/>
    <col min="6" max="16384" width="9.140625" style="10"/>
  </cols>
  <sheetData>
    <row r="1" spans="1:6" x14ac:dyDescent="0.25">
      <c r="A1" s="292" t="s">
        <v>310</v>
      </c>
      <c r="B1" s="292"/>
      <c r="C1" s="292"/>
      <c r="D1" s="292"/>
      <c r="E1" s="292"/>
    </row>
    <row r="2" spans="1:6" x14ac:dyDescent="0.25">
      <c r="A2" s="184"/>
      <c r="B2" s="184"/>
      <c r="C2" s="184"/>
      <c r="D2" s="184"/>
      <c r="E2" s="184"/>
    </row>
    <row r="3" spans="1:6" x14ac:dyDescent="0.25">
      <c r="A3" s="232"/>
      <c r="B3" s="232"/>
      <c r="C3" s="232"/>
      <c r="D3" s="232"/>
      <c r="E3" s="232"/>
    </row>
    <row r="4" spans="1:6" x14ac:dyDescent="0.25">
      <c r="A4" s="296" t="s">
        <v>193</v>
      </c>
      <c r="B4" s="296"/>
      <c r="C4" s="296"/>
      <c r="D4" s="296"/>
      <c r="E4" s="296"/>
    </row>
    <row r="5" spans="1:6" x14ac:dyDescent="0.25">
      <c r="A5" s="299" t="s">
        <v>298</v>
      </c>
      <c r="B5" s="299"/>
      <c r="C5" s="299"/>
      <c r="D5" s="299"/>
      <c r="E5" s="299"/>
    </row>
    <row r="6" spans="1:6" x14ac:dyDescent="0.25">
      <c r="A6" s="74"/>
      <c r="B6" s="74"/>
      <c r="C6" s="74"/>
      <c r="D6" s="74"/>
      <c r="E6" s="74"/>
    </row>
    <row r="7" spans="1:6" x14ac:dyDescent="0.25">
      <c r="A7" s="18"/>
      <c r="B7" s="19"/>
      <c r="C7" s="18"/>
      <c r="D7" s="18"/>
      <c r="E7" s="19" t="s">
        <v>219</v>
      </c>
    </row>
    <row r="8" spans="1:6" x14ac:dyDescent="0.25">
      <c r="A8" s="70" t="s">
        <v>9</v>
      </c>
      <c r="B8" s="261" t="s">
        <v>21</v>
      </c>
      <c r="C8" s="262"/>
      <c r="D8" s="263"/>
      <c r="E8" s="264" t="s">
        <v>11</v>
      </c>
    </row>
    <row r="9" spans="1:6" x14ac:dyDescent="0.25">
      <c r="A9" s="70" t="s">
        <v>25</v>
      </c>
      <c r="B9" s="11" t="s">
        <v>22</v>
      </c>
      <c r="C9" s="77" t="s">
        <v>23</v>
      </c>
      <c r="D9" s="78" t="s">
        <v>24</v>
      </c>
      <c r="E9" s="265"/>
    </row>
    <row r="10" spans="1:6" ht="31.5" x14ac:dyDescent="0.25">
      <c r="A10" s="98" t="s">
        <v>137</v>
      </c>
      <c r="B10" s="28">
        <v>8554760</v>
      </c>
      <c r="C10" s="28">
        <v>0</v>
      </c>
      <c r="D10" s="28">
        <v>0</v>
      </c>
      <c r="E10" s="28">
        <v>8554760</v>
      </c>
    </row>
    <row r="11" spans="1:6" x14ac:dyDescent="0.25">
      <c r="A11" s="159" t="s">
        <v>196</v>
      </c>
      <c r="B11" s="28">
        <v>900000</v>
      </c>
      <c r="C11" s="28">
        <v>0</v>
      </c>
      <c r="D11" s="28">
        <v>0</v>
      </c>
      <c r="E11" s="28">
        <v>900000</v>
      </c>
      <c r="F11" s="17"/>
    </row>
    <row r="12" spans="1:6" x14ac:dyDescent="0.25">
      <c r="A12" s="27" t="s">
        <v>300</v>
      </c>
      <c r="B12" s="28">
        <v>1500000</v>
      </c>
      <c r="C12" s="28">
        <v>0</v>
      </c>
      <c r="D12" s="28">
        <v>0</v>
      </c>
      <c r="E12" s="28">
        <v>1500000</v>
      </c>
    </row>
    <row r="13" spans="1:6" x14ac:dyDescent="0.25">
      <c r="A13" s="82" t="s">
        <v>4</v>
      </c>
      <c r="B13" s="52">
        <f>SUM(B10:B12)</f>
        <v>10954760</v>
      </c>
      <c r="C13" s="52">
        <v>0</v>
      </c>
      <c r="D13" s="52">
        <v>0</v>
      </c>
      <c r="E13" s="52">
        <f>SUM(E10:E12)</f>
        <v>10954760</v>
      </c>
    </row>
    <row r="14" spans="1:6" ht="31.5" x14ac:dyDescent="0.25">
      <c r="A14" s="98" t="s">
        <v>137</v>
      </c>
      <c r="B14" s="28">
        <v>2400000</v>
      </c>
      <c r="C14" s="28">
        <v>0</v>
      </c>
      <c r="D14" s="28">
        <v>0</v>
      </c>
      <c r="E14" s="28">
        <v>2400000</v>
      </c>
    </row>
    <row r="15" spans="1:6" x14ac:dyDescent="0.25">
      <c r="A15" s="27" t="s">
        <v>196</v>
      </c>
      <c r="B15" s="28">
        <v>200000</v>
      </c>
      <c r="C15" s="28">
        <v>0</v>
      </c>
      <c r="D15" s="28">
        <v>0</v>
      </c>
      <c r="E15" s="28">
        <v>200000</v>
      </c>
    </row>
    <row r="16" spans="1:6" x14ac:dyDescent="0.25">
      <c r="A16" s="27" t="s">
        <v>227</v>
      </c>
      <c r="B16" s="28">
        <v>300000</v>
      </c>
      <c r="C16" s="28">
        <v>0</v>
      </c>
      <c r="D16" s="28">
        <v>0</v>
      </c>
      <c r="E16" s="28">
        <v>300000</v>
      </c>
    </row>
    <row r="17" spans="1:7" x14ac:dyDescent="0.25">
      <c r="A17" s="82" t="s">
        <v>146</v>
      </c>
      <c r="B17" s="52">
        <f>SUM(B14:B16)</f>
        <v>2900000</v>
      </c>
      <c r="C17" s="52">
        <v>0</v>
      </c>
      <c r="D17" s="52">
        <v>0</v>
      </c>
      <c r="E17" s="52">
        <f>SUM(E14:E16)</f>
        <v>2900000</v>
      </c>
    </row>
    <row r="18" spans="1:7" x14ac:dyDescent="0.25">
      <c r="A18" s="98" t="s">
        <v>0</v>
      </c>
      <c r="B18" s="28">
        <v>700000</v>
      </c>
      <c r="C18" s="28">
        <v>0</v>
      </c>
      <c r="D18" s="28">
        <v>0</v>
      </c>
      <c r="E18" s="28">
        <v>700000</v>
      </c>
    </row>
    <row r="19" spans="1:7" x14ac:dyDescent="0.25">
      <c r="A19" s="27" t="s">
        <v>228</v>
      </c>
      <c r="B19" s="28">
        <v>1500000</v>
      </c>
      <c r="C19" s="28">
        <v>0</v>
      </c>
      <c r="D19" s="28">
        <v>0</v>
      </c>
      <c r="E19" s="28">
        <v>1500000</v>
      </c>
    </row>
    <row r="20" spans="1:7" x14ac:dyDescent="0.25">
      <c r="A20" s="27" t="s">
        <v>147</v>
      </c>
      <c r="B20" s="28">
        <v>1524000</v>
      </c>
      <c r="C20" s="28">
        <v>0</v>
      </c>
      <c r="D20" s="28">
        <v>0</v>
      </c>
      <c r="E20" s="28">
        <v>1524000</v>
      </c>
    </row>
    <row r="21" spans="1:7" x14ac:dyDescent="0.25">
      <c r="A21" s="27" t="s">
        <v>196</v>
      </c>
      <c r="B21" s="28">
        <v>200000</v>
      </c>
      <c r="C21" s="28">
        <v>0</v>
      </c>
      <c r="D21" s="28">
        <v>0</v>
      </c>
      <c r="E21" s="28">
        <v>200000</v>
      </c>
    </row>
    <row r="22" spans="1:7" ht="31.5" x14ac:dyDescent="0.25">
      <c r="A22" s="27" t="s">
        <v>137</v>
      </c>
      <c r="B22" s="28">
        <v>6465000</v>
      </c>
      <c r="C22" s="28">
        <v>0</v>
      </c>
      <c r="D22" s="28">
        <v>0</v>
      </c>
      <c r="E22" s="28">
        <v>6465000</v>
      </c>
    </row>
    <row r="23" spans="1:7" x14ac:dyDescent="0.25">
      <c r="A23" s="27" t="s">
        <v>301</v>
      </c>
      <c r="B23" s="28">
        <v>150000</v>
      </c>
      <c r="C23" s="28">
        <v>0</v>
      </c>
      <c r="D23" s="28">
        <v>0</v>
      </c>
      <c r="E23" s="28">
        <v>150000</v>
      </c>
    </row>
    <row r="24" spans="1:7" x14ac:dyDescent="0.25">
      <c r="A24" s="27" t="s">
        <v>1</v>
      </c>
      <c r="B24" s="28">
        <v>2222500</v>
      </c>
      <c r="C24" s="28">
        <v>0</v>
      </c>
      <c r="D24" s="28">
        <v>0</v>
      </c>
      <c r="E24" s="28">
        <v>2222500</v>
      </c>
    </row>
    <row r="25" spans="1:7" x14ac:dyDescent="0.25">
      <c r="A25" s="27" t="s">
        <v>2</v>
      </c>
      <c r="B25" s="28">
        <v>734500</v>
      </c>
      <c r="C25" s="28">
        <v>0</v>
      </c>
      <c r="D25" s="28">
        <v>0</v>
      </c>
      <c r="E25" s="28">
        <v>734500</v>
      </c>
    </row>
    <row r="26" spans="1:7" x14ac:dyDescent="0.25">
      <c r="A26" s="27" t="s">
        <v>229</v>
      </c>
      <c r="B26" s="28">
        <v>1420000</v>
      </c>
      <c r="C26" s="28">
        <v>0</v>
      </c>
      <c r="D26" s="28">
        <v>0</v>
      </c>
      <c r="E26" s="28">
        <v>1420000</v>
      </c>
    </row>
    <row r="27" spans="1:7" x14ac:dyDescent="0.25">
      <c r="A27" s="27" t="s">
        <v>230</v>
      </c>
      <c r="B27" s="28">
        <v>4850000</v>
      </c>
      <c r="C27" s="28">
        <v>0</v>
      </c>
      <c r="D27" s="28">
        <v>0</v>
      </c>
      <c r="E27" s="28">
        <v>4850000</v>
      </c>
    </row>
    <row r="28" spans="1:7" x14ac:dyDescent="0.25">
      <c r="A28" s="27" t="s">
        <v>231</v>
      </c>
      <c r="B28" s="28">
        <v>380000</v>
      </c>
      <c r="C28" s="28">
        <v>0</v>
      </c>
      <c r="D28" s="28">
        <v>0</v>
      </c>
      <c r="E28" s="28">
        <v>380000</v>
      </c>
    </row>
    <row r="29" spans="1:7" x14ac:dyDescent="0.25">
      <c r="A29" s="82" t="s">
        <v>5</v>
      </c>
      <c r="B29" s="52">
        <f>SUM(B18:B28)</f>
        <v>20146000</v>
      </c>
      <c r="C29" s="52">
        <v>0</v>
      </c>
      <c r="D29" s="52">
        <v>0</v>
      </c>
      <c r="E29" s="52">
        <f>SUM(E18:E28)</f>
        <v>20146000</v>
      </c>
    </row>
    <row r="30" spans="1:7" x14ac:dyDescent="0.25">
      <c r="A30" s="27" t="s">
        <v>148</v>
      </c>
      <c r="B30" s="118">
        <v>956203</v>
      </c>
      <c r="C30" s="118">
        <v>0</v>
      </c>
      <c r="D30" s="118">
        <v>0</v>
      </c>
      <c r="E30" s="118">
        <v>956203</v>
      </c>
      <c r="G30" s="16"/>
    </row>
    <row r="31" spans="1:7" x14ac:dyDescent="0.25">
      <c r="A31" s="72" t="s">
        <v>149</v>
      </c>
      <c r="B31" s="52">
        <f>SUM(B30)</f>
        <v>956203</v>
      </c>
      <c r="C31" s="52">
        <v>0</v>
      </c>
      <c r="D31" s="52">
        <v>0</v>
      </c>
      <c r="E31" s="52">
        <f>SUM(E30)</f>
        <v>956203</v>
      </c>
    </row>
    <row r="32" spans="1:7" ht="31.5" x14ac:dyDescent="0.25">
      <c r="A32" s="98" t="s">
        <v>137</v>
      </c>
      <c r="B32" s="52">
        <v>67109816</v>
      </c>
      <c r="C32" s="52"/>
      <c r="D32" s="52"/>
      <c r="E32" s="52">
        <v>67109816</v>
      </c>
    </row>
    <row r="33" spans="1:5" x14ac:dyDescent="0.25">
      <c r="A33" s="37" t="s">
        <v>152</v>
      </c>
      <c r="B33" s="28">
        <v>22000000</v>
      </c>
      <c r="C33" s="28">
        <v>0</v>
      </c>
      <c r="D33" s="28">
        <v>0</v>
      </c>
      <c r="E33" s="28">
        <v>22000000</v>
      </c>
    </row>
    <row r="34" spans="1:5" x14ac:dyDescent="0.25">
      <c r="A34" s="37" t="s">
        <v>153</v>
      </c>
      <c r="B34" s="28">
        <v>44179816</v>
      </c>
      <c r="C34" s="28">
        <v>0</v>
      </c>
      <c r="D34" s="28">
        <v>0</v>
      </c>
      <c r="E34" s="28">
        <v>44179816</v>
      </c>
    </row>
    <row r="35" spans="1:5" x14ac:dyDescent="0.25">
      <c r="A35" s="37" t="s">
        <v>302</v>
      </c>
      <c r="B35" s="28">
        <v>930000</v>
      </c>
      <c r="C35" s="28"/>
      <c r="D35" s="28"/>
      <c r="E35" s="28">
        <v>930000</v>
      </c>
    </row>
    <row r="36" spans="1:5" x14ac:dyDescent="0.25">
      <c r="A36" s="258" t="s">
        <v>303</v>
      </c>
      <c r="B36" s="52">
        <v>2332996</v>
      </c>
      <c r="C36" s="28"/>
      <c r="D36" s="28"/>
      <c r="E36" s="52">
        <v>2332996</v>
      </c>
    </row>
    <row r="37" spans="1:5" x14ac:dyDescent="0.25">
      <c r="A37" s="72" t="s">
        <v>150</v>
      </c>
      <c r="B37" s="52">
        <f>SUM(B32,B36)</f>
        <v>69442812</v>
      </c>
      <c r="C37" s="52">
        <v>0</v>
      </c>
      <c r="D37" s="52">
        <v>0</v>
      </c>
      <c r="E37" s="52">
        <f>SUM(E32,E36)</f>
        <v>69442812</v>
      </c>
    </row>
    <row r="38" spans="1:5" x14ac:dyDescent="0.25">
      <c r="A38" s="36" t="s">
        <v>154</v>
      </c>
      <c r="B38" s="52">
        <f>SUM(B13,B17,B29,B31,B37,)</f>
        <v>104399775</v>
      </c>
      <c r="C38" s="52">
        <v>0</v>
      </c>
      <c r="D38" s="52">
        <v>0</v>
      </c>
      <c r="E38" s="52">
        <f>SUM(E13,E17,E29,E31,E37,)</f>
        <v>104399775</v>
      </c>
    </row>
    <row r="39" spans="1:5" ht="31.5" hidden="1" x14ac:dyDescent="0.25">
      <c r="A39" s="37" t="s">
        <v>137</v>
      </c>
      <c r="B39" s="201"/>
      <c r="C39" s="28">
        <v>0</v>
      </c>
      <c r="D39" s="28">
        <v>0</v>
      </c>
      <c r="E39" s="201"/>
    </row>
    <row r="40" spans="1:5" hidden="1" x14ac:dyDescent="0.25">
      <c r="A40" s="37" t="s">
        <v>2</v>
      </c>
      <c r="B40" s="201"/>
      <c r="C40" s="28">
        <v>0</v>
      </c>
      <c r="D40" s="28">
        <v>0</v>
      </c>
      <c r="E40" s="201"/>
    </row>
    <row r="41" spans="1:5" hidden="1" x14ac:dyDescent="0.25">
      <c r="A41" s="14" t="s">
        <v>230</v>
      </c>
      <c r="B41" s="201"/>
      <c r="C41" s="28">
        <v>0</v>
      </c>
      <c r="D41" s="28">
        <v>0</v>
      </c>
      <c r="E41" s="201"/>
    </row>
    <row r="42" spans="1:5" x14ac:dyDescent="0.25">
      <c r="A42" s="83" t="s">
        <v>155</v>
      </c>
      <c r="B42" s="52">
        <v>0</v>
      </c>
      <c r="C42" s="52">
        <v>0</v>
      </c>
      <c r="D42" s="52">
        <v>0</v>
      </c>
      <c r="E42" s="52">
        <v>0</v>
      </c>
    </row>
    <row r="43" spans="1:5" hidden="1" x14ac:dyDescent="0.25">
      <c r="A43" s="60" t="s">
        <v>199</v>
      </c>
      <c r="B43" s="201"/>
      <c r="C43" s="28">
        <v>0</v>
      </c>
      <c r="D43" s="28">
        <v>0</v>
      </c>
      <c r="E43" s="201"/>
    </row>
    <row r="44" spans="1:5" x14ac:dyDescent="0.25">
      <c r="A44" s="27" t="s">
        <v>229</v>
      </c>
      <c r="B44" s="28">
        <v>48577401</v>
      </c>
      <c r="C44" s="28">
        <v>0</v>
      </c>
      <c r="D44" s="28">
        <v>0</v>
      </c>
      <c r="E44" s="28">
        <v>48577401</v>
      </c>
    </row>
    <row r="45" spans="1:5" x14ac:dyDescent="0.25">
      <c r="A45" s="72" t="s">
        <v>156</v>
      </c>
      <c r="B45" s="52">
        <f>SUM(B44)</f>
        <v>48577401</v>
      </c>
      <c r="C45" s="52">
        <v>0</v>
      </c>
      <c r="D45" s="52">
        <v>0</v>
      </c>
      <c r="E45" s="52">
        <f>SUM(E44)</f>
        <v>48577401</v>
      </c>
    </row>
    <row r="46" spans="1:5" x14ac:dyDescent="0.25">
      <c r="A46" s="72" t="s">
        <v>157</v>
      </c>
      <c r="B46" s="52">
        <v>0</v>
      </c>
      <c r="C46" s="52">
        <v>0</v>
      </c>
      <c r="D46" s="52">
        <v>0</v>
      </c>
      <c r="E46" s="52">
        <v>0</v>
      </c>
    </row>
    <row r="47" spans="1:5" x14ac:dyDescent="0.25">
      <c r="A47" s="50" t="s">
        <v>158</v>
      </c>
      <c r="B47" s="25">
        <f>SUM(B45:B46)</f>
        <v>48577401</v>
      </c>
      <c r="C47" s="25">
        <v>0</v>
      </c>
      <c r="D47" s="25">
        <v>0</v>
      </c>
      <c r="E47" s="25">
        <f>SUM(E45:E46)</f>
        <v>48577401</v>
      </c>
    </row>
    <row r="48" spans="1:5" x14ac:dyDescent="0.25">
      <c r="A48" s="119" t="s">
        <v>159</v>
      </c>
      <c r="B48" s="25">
        <f>SUM(B38,B47)</f>
        <v>152977176</v>
      </c>
      <c r="C48" s="25">
        <v>0</v>
      </c>
      <c r="D48" s="25">
        <v>0</v>
      </c>
      <c r="E48" s="25">
        <f>SUM(E38,E47)</f>
        <v>152977176</v>
      </c>
    </row>
    <row r="49" spans="1:5" x14ac:dyDescent="0.25">
      <c r="A49" s="27" t="s">
        <v>226</v>
      </c>
      <c r="B49" s="115">
        <v>80000000</v>
      </c>
      <c r="C49" s="115">
        <v>0</v>
      </c>
      <c r="D49" s="115">
        <v>0</v>
      </c>
      <c r="E49" s="115">
        <v>80000000</v>
      </c>
    </row>
    <row r="50" spans="1:5" x14ac:dyDescent="0.25">
      <c r="A50" s="50" t="s">
        <v>188</v>
      </c>
      <c r="B50" s="25">
        <f>SUM(B49)</f>
        <v>80000000</v>
      </c>
      <c r="C50" s="115">
        <v>0</v>
      </c>
      <c r="D50" s="115">
        <v>0</v>
      </c>
      <c r="E50" s="25">
        <f>SUM(E49)</f>
        <v>80000000</v>
      </c>
    </row>
    <row r="51" spans="1:5" x14ac:dyDescent="0.25">
      <c r="A51" s="50" t="s">
        <v>160</v>
      </c>
      <c r="B51" s="25">
        <f>SUM(B48,B50)</f>
        <v>232977176</v>
      </c>
      <c r="C51" s="25">
        <v>0</v>
      </c>
      <c r="D51" s="52">
        <v>0</v>
      </c>
      <c r="E51" s="25">
        <f>SUM(E48,E50)</f>
        <v>232977176</v>
      </c>
    </row>
    <row r="54" spans="1:5" x14ac:dyDescent="0.25">
      <c r="C54" s="17"/>
      <c r="E54" s="17"/>
    </row>
  </sheetData>
  <mergeCells count="5">
    <mergeCell ref="A1:E1"/>
    <mergeCell ref="B8:D8"/>
    <mergeCell ref="E8:E9"/>
    <mergeCell ref="A4:E4"/>
    <mergeCell ref="A5:E5"/>
  </mergeCells>
  <phoneticPr fontId="2" type="noConversion"/>
  <pageMargins left="0.23622047244094491" right="0.23622047244094491" top="0.74803149606299213" bottom="0.74803149606299213" header="0.31496062992125984" footer="0.31496062992125984"/>
  <pageSetup paperSize="9" scale="8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6">
    <tabColor rgb="FF00B050"/>
  </sheetPr>
  <dimension ref="A1:E13"/>
  <sheetViews>
    <sheetView zoomScaleNormal="100" workbookViewId="0">
      <selection sqref="A1:E1"/>
    </sheetView>
  </sheetViews>
  <sheetFormatPr defaultRowHeight="15.75" x14ac:dyDescent="0.25"/>
  <cols>
    <col min="1" max="1" width="65" style="18" customWidth="1"/>
    <col min="2" max="2" width="12.85546875" style="18" customWidth="1"/>
    <col min="3" max="3" width="8.140625" style="18" bestFit="1" customWidth="1"/>
    <col min="4" max="4" width="8.85546875" style="18" customWidth="1"/>
    <col min="5" max="5" width="12.7109375" style="18" customWidth="1"/>
    <col min="6" max="16384" width="9.140625" style="18"/>
  </cols>
  <sheetData>
    <row r="1" spans="1:5" x14ac:dyDescent="0.25">
      <c r="A1" s="292" t="s">
        <v>311</v>
      </c>
      <c r="B1" s="292"/>
      <c r="C1" s="292"/>
      <c r="D1" s="292"/>
      <c r="E1" s="292"/>
    </row>
    <row r="2" spans="1:5" x14ac:dyDescent="0.25">
      <c r="A2" s="184"/>
      <c r="B2" s="184"/>
      <c r="C2" s="184"/>
      <c r="D2" s="184"/>
      <c r="E2" s="184"/>
    </row>
    <row r="4" spans="1:5" x14ac:dyDescent="0.25">
      <c r="A4" s="296" t="s">
        <v>193</v>
      </c>
      <c r="B4" s="296"/>
      <c r="C4" s="296"/>
      <c r="D4" s="296"/>
      <c r="E4" s="296"/>
    </row>
    <row r="5" spans="1:5" x14ac:dyDescent="0.25">
      <c r="A5" s="300" t="s">
        <v>278</v>
      </c>
      <c r="B5" s="300"/>
      <c r="C5" s="300"/>
      <c r="D5" s="300"/>
      <c r="E5" s="300"/>
    </row>
    <row r="6" spans="1:5" x14ac:dyDescent="0.25">
      <c r="A6" s="75"/>
      <c r="B6" s="75"/>
      <c r="C6" s="75"/>
      <c r="D6" s="75"/>
      <c r="E6" s="75"/>
    </row>
    <row r="7" spans="1:5" x14ac:dyDescent="0.25">
      <c r="B7" s="19"/>
      <c r="E7" s="19" t="s">
        <v>220</v>
      </c>
    </row>
    <row r="8" spans="1:5" x14ac:dyDescent="0.25">
      <c r="A8" s="70" t="s">
        <v>9</v>
      </c>
      <c r="B8" s="261" t="s">
        <v>21</v>
      </c>
      <c r="C8" s="262"/>
      <c r="D8" s="263"/>
      <c r="E8" s="264" t="s">
        <v>11</v>
      </c>
    </row>
    <row r="9" spans="1:5" x14ac:dyDescent="0.25">
      <c r="A9" s="70" t="s">
        <v>25</v>
      </c>
      <c r="B9" s="11" t="s">
        <v>22</v>
      </c>
      <c r="C9" s="77" t="s">
        <v>23</v>
      </c>
      <c r="D9" s="78" t="s">
        <v>24</v>
      </c>
      <c r="E9" s="265"/>
    </row>
    <row r="10" spans="1:5" x14ac:dyDescent="0.25">
      <c r="A10" s="185" t="s">
        <v>233</v>
      </c>
      <c r="B10" s="186">
        <v>0</v>
      </c>
      <c r="C10" s="55">
        <v>0</v>
      </c>
      <c r="D10" s="55">
        <v>0</v>
      </c>
      <c r="E10" s="186">
        <v>0</v>
      </c>
    </row>
    <row r="11" spans="1:5" ht="31.5" x14ac:dyDescent="0.25">
      <c r="A11" s="60" t="s">
        <v>277</v>
      </c>
      <c r="B11" s="55">
        <v>48577401</v>
      </c>
      <c r="C11" s="55">
        <v>0</v>
      </c>
      <c r="D11" s="55">
        <v>0</v>
      </c>
      <c r="E11" s="55">
        <v>48577401</v>
      </c>
    </row>
    <row r="12" spans="1:5" x14ac:dyDescent="0.25">
      <c r="A12" s="185" t="s">
        <v>29</v>
      </c>
      <c r="B12" s="186">
        <f>SUM(B11)</f>
        <v>48577401</v>
      </c>
      <c r="C12" s="186">
        <v>0</v>
      </c>
      <c r="D12" s="186">
        <v>0</v>
      </c>
      <c r="E12" s="186">
        <f>SUM(E11)</f>
        <v>48577401</v>
      </c>
    </row>
    <row r="13" spans="1:5" x14ac:dyDescent="0.25">
      <c r="A13" s="22" t="s">
        <v>232</v>
      </c>
      <c r="B13" s="21">
        <f>SUM(B12,B10)</f>
        <v>48577401</v>
      </c>
      <c r="C13" s="21">
        <v>0</v>
      </c>
      <c r="D13" s="21">
        <v>0</v>
      </c>
      <c r="E13" s="21">
        <f>SUM(E12,E10)</f>
        <v>48577401</v>
      </c>
    </row>
  </sheetData>
  <mergeCells count="5">
    <mergeCell ref="A1:E1"/>
    <mergeCell ref="B8:D8"/>
    <mergeCell ref="E8:E9"/>
    <mergeCell ref="A5:E5"/>
    <mergeCell ref="A4:E4"/>
  </mergeCells>
  <phoneticPr fontId="7" type="noConversion"/>
  <pageMargins left="0.75" right="0.75" top="1" bottom="1" header="0.5" footer="0.5"/>
  <pageSetup paperSize="9" scale="9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7">
    <tabColor rgb="FF00B050"/>
  </sheetPr>
  <dimension ref="A1:H11"/>
  <sheetViews>
    <sheetView tabSelected="1" workbookViewId="0">
      <selection sqref="A1:E1"/>
    </sheetView>
  </sheetViews>
  <sheetFormatPr defaultRowHeight="15.75" x14ac:dyDescent="0.25"/>
  <cols>
    <col min="1" max="1" width="55" style="18" customWidth="1"/>
    <col min="2" max="2" width="9.85546875" style="18" customWidth="1"/>
    <col min="3" max="3" width="8.140625" style="18" bestFit="1" customWidth="1"/>
    <col min="4" max="4" width="8.85546875" style="18" customWidth="1"/>
    <col min="5" max="5" width="10.140625" style="18" customWidth="1"/>
    <col min="6" max="16384" width="9.140625" style="18"/>
  </cols>
  <sheetData>
    <row r="1" spans="1:8" x14ac:dyDescent="0.25">
      <c r="A1" s="292" t="s">
        <v>312</v>
      </c>
      <c r="B1" s="292"/>
      <c r="C1" s="292"/>
      <c r="D1" s="292"/>
      <c r="E1" s="292"/>
    </row>
    <row r="2" spans="1:8" x14ac:dyDescent="0.25">
      <c r="A2" s="182"/>
      <c r="B2" s="182"/>
      <c r="C2" s="182"/>
      <c r="D2" s="182"/>
      <c r="E2" s="182"/>
    </row>
    <row r="4" spans="1:8" x14ac:dyDescent="0.25">
      <c r="A4" s="296" t="s">
        <v>193</v>
      </c>
      <c r="B4" s="296"/>
      <c r="C4" s="296"/>
      <c r="D4" s="296"/>
      <c r="E4" s="296"/>
    </row>
    <row r="5" spans="1:8" x14ac:dyDescent="0.25">
      <c r="A5" s="301" t="s">
        <v>279</v>
      </c>
      <c r="B5" s="301"/>
      <c r="C5" s="301"/>
      <c r="D5" s="301"/>
      <c r="E5" s="301"/>
    </row>
    <row r="6" spans="1:8" x14ac:dyDescent="0.25">
      <c r="A6" s="71"/>
      <c r="B6" s="71"/>
    </row>
    <row r="7" spans="1:8" x14ac:dyDescent="0.25">
      <c r="B7" s="19"/>
      <c r="E7" s="19" t="s">
        <v>13</v>
      </c>
    </row>
    <row r="8" spans="1:8" x14ac:dyDescent="0.25">
      <c r="A8" s="70" t="s">
        <v>9</v>
      </c>
      <c r="B8" s="261" t="s">
        <v>21</v>
      </c>
      <c r="C8" s="262"/>
      <c r="D8" s="263"/>
      <c r="E8" s="264" t="s">
        <v>11</v>
      </c>
    </row>
    <row r="9" spans="1:8" x14ac:dyDescent="0.25">
      <c r="A9" s="70" t="s">
        <v>25</v>
      </c>
      <c r="B9" s="42" t="s">
        <v>22</v>
      </c>
      <c r="C9" s="77" t="s">
        <v>23</v>
      </c>
      <c r="D9" s="78" t="s">
        <v>24</v>
      </c>
      <c r="E9" s="265"/>
      <c r="H9" s="20"/>
    </row>
    <row r="10" spans="1:8" x14ac:dyDescent="0.25">
      <c r="A10" s="257"/>
      <c r="B10" s="55">
        <v>0</v>
      </c>
      <c r="C10" s="220"/>
      <c r="D10" s="55">
        <v>0</v>
      </c>
      <c r="E10" s="55">
        <f>SUM(B10:D10)</f>
        <v>0</v>
      </c>
      <c r="H10" s="20"/>
    </row>
    <row r="11" spans="1:8" x14ac:dyDescent="0.25">
      <c r="A11" s="22" t="s">
        <v>34</v>
      </c>
      <c r="B11" s="153">
        <f>SUM(B10:B10)</f>
        <v>0</v>
      </c>
      <c r="C11" s="220"/>
      <c r="D11" s="153">
        <f>SUM(D10:D10)</f>
        <v>0</v>
      </c>
      <c r="E11" s="153">
        <f>SUM(B11:D11)</f>
        <v>0</v>
      </c>
      <c r="H11" s="20"/>
    </row>
  </sheetData>
  <mergeCells count="5">
    <mergeCell ref="A1:E1"/>
    <mergeCell ref="B8:D8"/>
    <mergeCell ref="E8:E9"/>
    <mergeCell ref="A4:E4"/>
    <mergeCell ref="A5:E5"/>
  </mergeCells>
  <phoneticPr fontId="7" type="noConversion"/>
  <pageMargins left="0.75" right="0.75" top="1" bottom="1" header="0.5" footer="0.5"/>
  <pageSetup paperSize="9" scale="9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>
    <tabColor rgb="FF00B050"/>
  </sheetPr>
  <dimension ref="A1:E21"/>
  <sheetViews>
    <sheetView workbookViewId="0">
      <selection sqref="A1:E1"/>
    </sheetView>
  </sheetViews>
  <sheetFormatPr defaultColWidth="8" defaultRowHeight="15.75" x14ac:dyDescent="0.25"/>
  <cols>
    <col min="1" max="1" width="63.28515625" style="4" customWidth="1"/>
    <col min="2" max="2" width="13.5703125" style="4" customWidth="1"/>
    <col min="3" max="3" width="9" style="4" customWidth="1"/>
    <col min="4" max="4" width="9.140625" style="4" customWidth="1"/>
    <col min="5" max="5" width="13.5703125" style="4" customWidth="1"/>
    <col min="6" max="7" width="8" style="4"/>
    <col min="8" max="8" width="8.42578125" style="4" bestFit="1" customWidth="1"/>
    <col min="9" max="16384" width="8" style="4"/>
  </cols>
  <sheetData>
    <row r="1" spans="1:5" x14ac:dyDescent="0.25">
      <c r="A1" s="292" t="s">
        <v>313</v>
      </c>
      <c r="B1" s="292"/>
      <c r="C1" s="292"/>
      <c r="D1" s="292"/>
      <c r="E1" s="292"/>
    </row>
    <row r="2" spans="1:5" x14ac:dyDescent="0.25">
      <c r="A2" s="184"/>
      <c r="B2" s="184"/>
      <c r="C2" s="184"/>
      <c r="D2" s="184"/>
      <c r="E2" s="184"/>
    </row>
    <row r="3" spans="1:5" x14ac:dyDescent="0.25">
      <c r="A3" s="1"/>
      <c r="B3" s="2"/>
    </row>
    <row r="4" spans="1:5" x14ac:dyDescent="0.25">
      <c r="A4" s="296" t="s">
        <v>193</v>
      </c>
      <c r="B4" s="296"/>
      <c r="C4" s="296"/>
      <c r="D4" s="296"/>
      <c r="E4" s="296"/>
    </row>
    <row r="5" spans="1:5" x14ac:dyDescent="0.25">
      <c r="A5" s="302" t="s">
        <v>280</v>
      </c>
      <c r="B5" s="302"/>
      <c r="C5" s="302"/>
      <c r="D5" s="302"/>
      <c r="E5" s="302"/>
    </row>
    <row r="6" spans="1:5" x14ac:dyDescent="0.25">
      <c r="A6" s="3"/>
      <c r="B6" s="3"/>
    </row>
    <row r="7" spans="1:5" x14ac:dyDescent="0.25">
      <c r="A7" s="18"/>
      <c r="B7" s="19"/>
      <c r="C7" s="18"/>
      <c r="D7" s="18"/>
      <c r="E7" s="19" t="s">
        <v>220</v>
      </c>
    </row>
    <row r="8" spans="1:5" x14ac:dyDescent="0.25">
      <c r="A8" s="70" t="s">
        <v>9</v>
      </c>
      <c r="B8" s="261" t="s">
        <v>21</v>
      </c>
      <c r="C8" s="262"/>
      <c r="D8" s="263"/>
      <c r="E8" s="264" t="s">
        <v>11</v>
      </c>
    </row>
    <row r="9" spans="1:5" ht="18.75" customHeight="1" x14ac:dyDescent="0.25">
      <c r="A9" s="70" t="s">
        <v>25</v>
      </c>
      <c r="B9" s="11" t="s">
        <v>22</v>
      </c>
      <c r="C9" s="77" t="s">
        <v>23</v>
      </c>
      <c r="D9" s="78" t="s">
        <v>24</v>
      </c>
      <c r="E9" s="265"/>
    </row>
    <row r="10" spans="1:5" ht="17.100000000000001" customHeight="1" x14ac:dyDescent="0.25">
      <c r="A10" s="6" t="s">
        <v>281</v>
      </c>
      <c r="B10" s="167">
        <v>10500000</v>
      </c>
      <c r="C10" s="167">
        <v>0</v>
      </c>
      <c r="D10" s="167">
        <v>0</v>
      </c>
      <c r="E10" s="167">
        <f t="shared" ref="E10:E16" si="0">SUM(B10:D10)</f>
        <v>10500000</v>
      </c>
    </row>
    <row r="11" spans="1:5" ht="17.100000000000001" customHeight="1" x14ac:dyDescent="0.25">
      <c r="A11" s="6" t="s">
        <v>234</v>
      </c>
      <c r="B11" s="167">
        <v>2000000</v>
      </c>
      <c r="C11" s="167">
        <v>0</v>
      </c>
      <c r="D11" s="167">
        <v>0</v>
      </c>
      <c r="E11" s="167">
        <f t="shared" si="0"/>
        <v>2000000</v>
      </c>
    </row>
    <row r="12" spans="1:5" ht="17.100000000000001" customHeight="1" x14ac:dyDescent="0.25">
      <c r="A12" s="6" t="s">
        <v>257</v>
      </c>
      <c r="B12" s="167">
        <v>2000000</v>
      </c>
      <c r="C12" s="167">
        <v>0</v>
      </c>
      <c r="D12" s="167">
        <v>0</v>
      </c>
      <c r="E12" s="167">
        <f t="shared" si="0"/>
        <v>2000000</v>
      </c>
    </row>
    <row r="13" spans="1:5" ht="17.100000000000001" customHeight="1" x14ac:dyDescent="0.25">
      <c r="A13" s="6" t="s">
        <v>282</v>
      </c>
      <c r="B13" s="167">
        <v>3000000</v>
      </c>
      <c r="C13" s="167">
        <v>0</v>
      </c>
      <c r="D13" s="167">
        <v>0</v>
      </c>
      <c r="E13" s="167">
        <f t="shared" si="0"/>
        <v>3000000</v>
      </c>
    </row>
    <row r="14" spans="1:5" ht="17.100000000000001" customHeight="1" x14ac:dyDescent="0.25">
      <c r="A14" s="6" t="s">
        <v>258</v>
      </c>
      <c r="B14" s="167">
        <v>2000000</v>
      </c>
      <c r="C14" s="167">
        <v>0</v>
      </c>
      <c r="D14" s="167">
        <v>0</v>
      </c>
      <c r="E14" s="167">
        <f t="shared" si="0"/>
        <v>2000000</v>
      </c>
    </row>
    <row r="15" spans="1:5" ht="17.100000000000001" customHeight="1" x14ac:dyDescent="0.25">
      <c r="A15" s="6" t="s">
        <v>283</v>
      </c>
      <c r="B15" s="167">
        <v>1500000</v>
      </c>
      <c r="C15" s="167">
        <v>0</v>
      </c>
      <c r="D15" s="167">
        <v>0</v>
      </c>
      <c r="E15" s="167">
        <f t="shared" si="0"/>
        <v>1500000</v>
      </c>
    </row>
    <row r="16" spans="1:5" ht="17.100000000000001" customHeight="1" x14ac:dyDescent="0.25">
      <c r="A16" s="6" t="s">
        <v>299</v>
      </c>
      <c r="B16" s="167">
        <v>1000000</v>
      </c>
      <c r="C16" s="167">
        <v>0</v>
      </c>
      <c r="D16" s="167">
        <v>0</v>
      </c>
      <c r="E16" s="167">
        <f t="shared" si="0"/>
        <v>1000000</v>
      </c>
    </row>
    <row r="17" spans="1:5" x14ac:dyDescent="0.25">
      <c r="A17" s="155" t="s">
        <v>151</v>
      </c>
      <c r="B17" s="156">
        <f>SUM(B10:B16)</f>
        <v>22000000</v>
      </c>
      <c r="C17" s="156">
        <v>0</v>
      </c>
      <c r="D17" s="156">
        <v>0</v>
      </c>
      <c r="E17" s="156">
        <f>SUM(E10:E16)</f>
        <v>22000000</v>
      </c>
    </row>
    <row r="18" spans="1:5" x14ac:dyDescent="0.25">
      <c r="A18" s="155" t="s">
        <v>7</v>
      </c>
      <c r="B18" s="156">
        <v>44179816</v>
      </c>
      <c r="C18" s="156">
        <v>0</v>
      </c>
      <c r="D18" s="156">
        <v>0</v>
      </c>
      <c r="E18" s="156">
        <f>SUM(B18:D18)</f>
        <v>44179816</v>
      </c>
    </row>
    <row r="19" spans="1:5" x14ac:dyDescent="0.25">
      <c r="A19" s="155" t="s">
        <v>3</v>
      </c>
      <c r="B19" s="157">
        <f>SUM(B17+B18)</f>
        <v>66179816</v>
      </c>
      <c r="C19" s="157">
        <f>SUM(C17+C18)</f>
        <v>0</v>
      </c>
      <c r="D19" s="157">
        <f>SUM(D17+D18)</f>
        <v>0</v>
      </c>
      <c r="E19" s="157">
        <f>SUM(E17+E18)</f>
        <v>66179816</v>
      </c>
    </row>
    <row r="21" spans="1:5" x14ac:dyDescent="0.25">
      <c r="C21" s="63"/>
    </row>
  </sheetData>
  <mergeCells count="5">
    <mergeCell ref="A1:E1"/>
    <mergeCell ref="B8:D8"/>
    <mergeCell ref="E8:E9"/>
    <mergeCell ref="A5:E5"/>
    <mergeCell ref="A4:E4"/>
  </mergeCells>
  <phoneticPr fontId="2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9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17</vt:i4>
      </vt:variant>
      <vt:variant>
        <vt:lpstr>Névvel ellátott tartományok</vt:lpstr>
      </vt:variant>
      <vt:variant>
        <vt:i4>6</vt:i4>
      </vt:variant>
    </vt:vector>
  </HeadingPairs>
  <TitlesOfParts>
    <vt:vector size="23" baseType="lpstr">
      <vt:lpstr>1</vt:lpstr>
      <vt:lpstr>1,1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'13'!Nyomtatási_cím</vt:lpstr>
      <vt:lpstr>'2'!Nyomtatási_cím</vt:lpstr>
      <vt:lpstr>'4'!Nyomtatási_cím</vt:lpstr>
      <vt:lpstr>'5'!Nyomtatási_cím</vt:lpstr>
      <vt:lpstr>'9'!Nyomtatási_cím</vt:lpstr>
      <vt:lpstr>'13'!Nyomtatási_terület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Cegléd Város Polgármesteri Hi</dc:creator>
  <cp:lastModifiedBy>Sziváki Ibolya</cp:lastModifiedBy>
  <cp:lastPrinted>2019-02-21T12:33:18Z</cp:lastPrinted>
  <dcterms:created xsi:type="dcterms:W3CDTF">2007-02-02T11:56:00Z</dcterms:created>
  <dcterms:modified xsi:type="dcterms:W3CDTF">2019-02-21T12:33:27Z</dcterms:modified>
</cp:coreProperties>
</file>